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DOCUMENTALS\Annex 2_Llargs Cine Doc_2026\"/>
    </mc:Choice>
  </mc:AlternateContent>
  <xr:revisionPtr revIDLastSave="0" documentId="13_ncr:1_{E566862A-B467-4B29-86C9-C7303E8D1EBA}" xr6:coauthVersionLast="47" xr6:coauthVersionMax="47" xr10:uidLastSave="{00000000-0000-0000-0000-000000000000}"/>
  <workbookProtection workbookAlgorithmName="SHA-512" workbookHashValue="fzchUpXfxWYHat+RmH4jB3g0qKDtkZnJyAEC7bkR+5V3VbsYSRyzGdXSY2Y7UKeAJ3Yyk8W1gBtyH8WAshukCw==" workbookSaltValue="uPZSUEsTT0lqyByPB4o0vw==" workbookSpinCount="100000" lockStructure="1"/>
  <bookViews>
    <workbookView xWindow="-110" yWindow="-110" windowWidth="19420" windowHeight="10420" tabRatio="917" xr2:uid="{00000000-000D-0000-FFFF-FFFF00000000}"/>
  </bookViews>
  <sheets>
    <sheet name="INSTRUCCIONS" sheetId="9" r:id="rId1"/>
    <sheet name="TRAJECTÒRIA DIRECCIÓ" sheetId="1" r:id="rId2"/>
    <sheet name="PUNTS DIRECCIÓ" sheetId="2" state="hidden" r:id="rId3"/>
    <sheet name="TRAJECTÒRIA GUIÓ" sheetId="3" r:id="rId4"/>
    <sheet name="PUNTS GUIÓ" sheetId="4" state="hidden" r:id="rId5"/>
  </sheets>
  <definedNames>
    <definedName name="_xlnm.Print_Area" localSheetId="0">INSTRUCCIONS!$A$1:$J$25</definedName>
    <definedName name="_xlnm.Print_Area" localSheetId="1">'TRAJECTÒRIA DIRECCIÓ'!$B$1:$H$116</definedName>
    <definedName name="tipus">#REF!</definedName>
    <definedName name="TIPUSCOPR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2" i="3" l="1"/>
  <c r="H71" i="3"/>
  <c r="H70" i="3"/>
  <c r="H69" i="3"/>
  <c r="H68" i="3"/>
  <c r="H67" i="3"/>
  <c r="H45" i="3"/>
  <c r="H44" i="3"/>
  <c r="H43" i="3"/>
  <c r="H42" i="3"/>
  <c r="H41" i="3"/>
  <c r="H40" i="3"/>
  <c r="H18" i="3"/>
  <c r="H17" i="3"/>
  <c r="H16" i="3"/>
  <c r="H15" i="3"/>
  <c r="H14" i="3"/>
  <c r="H13" i="3"/>
  <c r="H112" i="1" l="1"/>
  <c r="H108" i="1"/>
  <c r="H110" i="1" s="1"/>
  <c r="H104" i="1"/>
  <c r="H105" i="1" s="1"/>
  <c r="H75" i="1"/>
  <c r="H71" i="1"/>
  <c r="H73" i="1" s="1"/>
  <c r="H67" i="1"/>
  <c r="H68" i="1" s="1"/>
  <c r="H104" i="3" l="1"/>
  <c r="H107" i="3" s="1"/>
  <c r="H99" i="3"/>
  <c r="H98" i="3"/>
  <c r="H97" i="3"/>
  <c r="H96" i="3"/>
  <c r="H95" i="3"/>
  <c r="H94" i="3"/>
  <c r="H89" i="3"/>
  <c r="H90" i="3" s="1"/>
  <c r="H77" i="3"/>
  <c r="H80" i="3" s="1"/>
  <c r="H73" i="3"/>
  <c r="H62" i="3"/>
  <c r="H63" i="3" s="1"/>
  <c r="H82" i="3" s="1"/>
  <c r="H50" i="3"/>
  <c r="H53" i="3" s="1"/>
  <c r="H35" i="3"/>
  <c r="H36" i="3" s="1"/>
  <c r="H23" i="3"/>
  <c r="H26" i="3" s="1"/>
  <c r="H8" i="3"/>
  <c r="H95" i="1"/>
  <c r="H98" i="1" s="1"/>
  <c r="H90" i="1"/>
  <c r="H89" i="1"/>
  <c r="H88" i="1"/>
  <c r="H87" i="1"/>
  <c r="H82" i="1"/>
  <c r="H83" i="1" s="1"/>
  <c r="H58" i="1"/>
  <c r="H61" i="1" s="1"/>
  <c r="H53" i="1"/>
  <c r="H52" i="1"/>
  <c r="H51" i="1"/>
  <c r="H50" i="1"/>
  <c r="H45" i="1"/>
  <c r="H46" i="1" s="1"/>
  <c r="H21" i="1"/>
  <c r="H24" i="1" s="1"/>
  <c r="H91" i="1" l="1"/>
  <c r="H109" i="3"/>
  <c r="H100" i="3"/>
  <c r="H46" i="3"/>
  <c r="H55" i="3" s="1"/>
  <c r="H54" i="1"/>
  <c r="H16" i="1" l="1"/>
  <c r="H15" i="1"/>
  <c r="H14" i="1"/>
  <c r="H13" i="1"/>
  <c r="H8" i="1"/>
  <c r="H9" i="3" l="1"/>
  <c r="H28" i="3" s="1"/>
  <c r="H112" i="3" s="1"/>
  <c r="H34" i="1"/>
  <c r="H36" i="1" s="1"/>
  <c r="H30" i="1"/>
  <c r="H31" i="1" s="1"/>
  <c r="H9" i="1"/>
  <c r="H19" i="3" l="1"/>
  <c r="H17" i="1"/>
  <c r="H38" i="1" s="1"/>
  <c r="H115" i="1" s="1"/>
</calcChain>
</file>

<file path=xl/sharedStrings.xml><?xml version="1.0" encoding="utf-8"?>
<sst xmlns="http://schemas.openxmlformats.org/spreadsheetml/2006/main" count="445" uniqueCount="117">
  <si>
    <t>Festival Internacional de Cinema de Cannes</t>
  </si>
  <si>
    <t>Internationale Filmfestspiele Berlin. Berlinale</t>
  </si>
  <si>
    <t>SXSW Film Festival Austin</t>
  </si>
  <si>
    <t>International Film Festival Rotterdam</t>
  </si>
  <si>
    <t>Karlovy Vary International Film Festival</t>
  </si>
  <si>
    <t>Festival del Film Locarno</t>
  </si>
  <si>
    <t>Moscow International Film Festival</t>
  </si>
  <si>
    <t>Shanghai International Film Festival</t>
  </si>
  <si>
    <t>Warsaw International Film Festival</t>
  </si>
  <si>
    <t>Tallinn Black Nights Film Festival</t>
  </si>
  <si>
    <t>Tokyo International Film Festival (TIFF)</t>
  </si>
  <si>
    <t>Goa IFFI - India International Film Festival</t>
  </si>
  <si>
    <t>Festival Internacional de Cine de Mar del Plata</t>
  </si>
  <si>
    <t>Sitges, Festival Internacional de Cinema Fantàstic de Catalunya</t>
  </si>
  <si>
    <t>Premis Goya</t>
  </si>
  <si>
    <t>NOMINACIONS</t>
  </si>
  <si>
    <t>PREMIS</t>
  </si>
  <si>
    <t>Festival</t>
  </si>
  <si>
    <t>Llarg / Curt</t>
  </si>
  <si>
    <t>Any de producció</t>
  </si>
  <si>
    <t>Any d'estrena</t>
  </si>
  <si>
    <t>Punts</t>
  </si>
  <si>
    <t>Llarg</t>
  </si>
  <si>
    <t>Curt</t>
  </si>
  <si>
    <t>Títol del projecte nominat</t>
  </si>
  <si>
    <t>SUBTOTAL</t>
  </si>
  <si>
    <t>NOM DEL/DE LA DIRECTOR/A 1:</t>
  </si>
  <si>
    <t>PUNTS</t>
  </si>
  <si>
    <t>Màxim Punts</t>
  </si>
  <si>
    <t>Títol del projecte</t>
  </si>
  <si>
    <t>Data resolució qualificació</t>
  </si>
  <si>
    <t>Organisme 
qualificador</t>
  </si>
  <si>
    <t>Data d'estrena</t>
  </si>
  <si>
    <t>Sí</t>
  </si>
  <si>
    <t>No</t>
  </si>
  <si>
    <t>PUNTUACIÓ TOTAL DIRECTOR/A 1:</t>
  </si>
  <si>
    <t>NOM DEL/DE LA DIRECTOR/A 2:</t>
  </si>
  <si>
    <t>PUNTUACIÓ TOTAL DIRECTOR/A 2:</t>
  </si>
  <si>
    <t>NOM DEL/DE LA DIRECTOR/A 3:</t>
  </si>
  <si>
    <t>PUNTUACIÓ TOTAL DIRECTOR/A 3:</t>
  </si>
  <si>
    <t>*Només es poden omplir les caselles en gris</t>
  </si>
  <si>
    <t>*Guardar i enviar en format EXCEL</t>
  </si>
  <si>
    <t>NOM DEL/DE LA GUIONISTA 1:</t>
  </si>
  <si>
    <t>PUNTUACIÓ MITJANA EN CAS DE MÉS D'UN/A GUIONISTA:</t>
  </si>
  <si>
    <t>PUNTUACIÓ MITJANA EN CAS DE MÉS D'UN/A DIRECTOR/A:</t>
  </si>
  <si>
    <t>Títol del projecte premiat</t>
  </si>
  <si>
    <t>PUNTUACIÓ TOTAL GUIONISTA 1:</t>
  </si>
  <si>
    <t>PUNTUACIÓ TOTAL GUIONISTA 2:</t>
  </si>
  <si>
    <t>PUNTUACIÓ TOTAL GUIONISTA 3:</t>
  </si>
  <si>
    <t>NOM DEL/DE LA GUIONISTA 2:</t>
  </si>
  <si>
    <t>NOM DEL/DE LA GUIONISTA 3:</t>
  </si>
  <si>
    <t>1.</t>
  </si>
  <si>
    <r>
      <rPr>
        <u/>
        <sz val="11"/>
        <color theme="1"/>
        <rFont val="Calibri"/>
        <family val="2"/>
        <scheme val="minor"/>
      </rPr>
      <t xml:space="preserve">Només es poden omplir les caselles en </t>
    </r>
    <r>
      <rPr>
        <b/>
        <u/>
        <sz val="11"/>
        <color theme="1"/>
        <rFont val="Calibri"/>
        <family val="2"/>
        <scheme val="minor"/>
      </rPr>
      <t>GRIS</t>
    </r>
  </si>
  <si>
    <t>2.</t>
  </si>
  <si>
    <t>*</t>
  </si>
  <si>
    <t>No s'acceptatan arxius modificats. No modificar l'arxiu per poder mantenir actives totes les funcions establertes</t>
  </si>
  <si>
    <t>Si és de l'Annex 1:</t>
  </si>
  <si>
    <t>FICCIÓ</t>
  </si>
  <si>
    <t>Si és de l'Annex 2:</t>
  </si>
  <si>
    <t>DOCUMENTALS</t>
  </si>
  <si>
    <t>Trajectòria direcció FICCIÓ</t>
  </si>
  <si>
    <t>Trajectòria guió FICCIÓ</t>
  </si>
  <si>
    <t>Trajectòria direcció DOCUMENTAL</t>
  </si>
  <si>
    <t>Trajectòria guió DOCUMENTAL</t>
  </si>
  <si>
    <t>3.</t>
  </si>
  <si>
    <r>
      <t>S'ha d'</t>
    </r>
    <r>
      <rPr>
        <u/>
        <sz val="11"/>
        <color theme="1"/>
        <rFont val="Calibri"/>
        <family val="2"/>
        <scheme val="minor"/>
      </rPr>
      <t>omplir la pestanya corresponent a la tipologia de projecte presentat</t>
    </r>
    <r>
      <rPr>
        <sz val="11"/>
        <color theme="1"/>
        <rFont val="Calibri"/>
        <family val="2"/>
        <scheme val="minor"/>
      </rPr>
      <t xml:space="preserve">: </t>
    </r>
  </si>
  <si>
    <r>
      <t xml:space="preserve">S'ha de </t>
    </r>
    <r>
      <rPr>
        <u/>
        <sz val="11"/>
        <color theme="1"/>
        <rFont val="Calibri"/>
        <family val="2"/>
        <scheme val="minor"/>
      </rPr>
      <t>posar obligatòriament el nom del director/a/guionista als requadres marcats amb el contorn vermell</t>
    </r>
  </si>
  <si>
    <t>Valoració de la trajectòria de direcció i guió</t>
  </si>
  <si>
    <t>X</t>
  </si>
  <si>
    <t>NOM DEL/DE LA GUIONISTA 4:</t>
  </si>
  <si>
    <t>PUNTUACIÓ TOTAL GUIONISTA 4:</t>
  </si>
  <si>
    <t>Sundance Film Festival</t>
  </si>
  <si>
    <t>La Biennale di Venezia / Mostra Internazionale d’Arte Cinematografica</t>
  </si>
  <si>
    <t>International Documentary Film Festival Amsterdam (IDFA)</t>
  </si>
  <si>
    <t>Toronto International Film Festival (TIFF)</t>
  </si>
  <si>
    <t>Busan International Film Festival</t>
  </si>
  <si>
    <t>Montreal Film Festival (World Film Festival)</t>
  </si>
  <si>
    <t>Sheffield Doc Festival</t>
  </si>
  <si>
    <t>Festival Internacional de Documentales DocsBarcelona</t>
  </si>
  <si>
    <t>Festival Internacional de Cinema de Sant Sebastià / Donostia Zinemaldia</t>
  </si>
  <si>
    <t>Festival de Cinema Espanyol de Màlaga</t>
  </si>
  <si>
    <t>Setmana Internacional de Cinema de Valladolid (Seminci)</t>
  </si>
  <si>
    <t>Festival International du film d’animation d’Annecy</t>
  </si>
  <si>
    <t>Festival Internacional du Court Métrage de Clermont-Ferrand</t>
  </si>
  <si>
    <t>Premis Gaudí</t>
  </si>
  <si>
    <t>Premis Oscar de l’Acadèmia de Hollywood</t>
  </si>
  <si>
    <t>Premis del Cinema Europeu EFA (Academia de Cine Europeo) / European Film Awards EFA (European Film Academy)</t>
  </si>
  <si>
    <t>Hot Docs Canadian International Documentary Festival</t>
  </si>
  <si>
    <t>GUIÓ DE PROJECTES</t>
  </si>
  <si>
    <t>Tipus de projecte</t>
  </si>
  <si>
    <r>
      <t xml:space="preserve">Organisme  qualificador </t>
    </r>
    <r>
      <rPr>
        <b/>
        <sz val="9"/>
        <color theme="2" tint="-0.749992370372631"/>
        <rFont val="Calibri"/>
        <family val="2"/>
        <scheme val="minor"/>
      </rPr>
      <t xml:space="preserve">(*Llargs cine)
</t>
    </r>
    <r>
      <rPr>
        <b/>
        <sz val="11"/>
        <color theme="2" tint="-0.74999237037263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
Canal de TV d'àmplia difusió a Catalunya </t>
    </r>
    <r>
      <rPr>
        <b/>
        <sz val="9"/>
        <color theme="1" tint="0.249977111117893"/>
        <rFont val="Calibri"/>
        <family val="2"/>
        <scheme val="minor"/>
      </rPr>
      <t>(*TVdocs o TVmovies)</t>
    </r>
  </si>
  <si>
    <r>
      <t xml:space="preserve">Data resolució qualificació 
</t>
    </r>
    <r>
      <rPr>
        <b/>
        <sz val="9"/>
        <color theme="2" tint="-0.749992370372631"/>
        <rFont val="Calibri"/>
        <family val="2"/>
        <scheme val="minor"/>
      </rPr>
      <t>(*Llargs cine)</t>
    </r>
  </si>
  <si>
    <r>
      <t xml:space="preserve">Data d'estrena </t>
    </r>
    <r>
      <rPr>
        <b/>
        <sz val="9"/>
        <color theme="2" tint="-0.749992370372631"/>
        <rFont val="Calibri"/>
        <family val="2"/>
        <scheme val="minor"/>
      </rPr>
      <t>(*llargs cine)</t>
    </r>
    <r>
      <rPr>
        <b/>
        <sz val="11"/>
        <color theme="1"/>
        <rFont val="Calibri"/>
        <family val="2"/>
        <scheme val="minor"/>
      </rPr>
      <t xml:space="preserve"> 
/ Data emissió TV </t>
    </r>
    <r>
      <rPr>
        <b/>
        <sz val="9"/>
        <color theme="2" tint="-0.749992370372631"/>
        <rFont val="Calibri"/>
        <family val="2"/>
        <scheme val="minor"/>
      </rPr>
      <t>(*TVdocs o TVmovies)</t>
    </r>
  </si>
  <si>
    <t>DIRECCIÓ DE PROJECTES</t>
  </si>
  <si>
    <t>Llarg cinemat.</t>
  </si>
  <si>
    <t>TVdoc</t>
  </si>
  <si>
    <t>TVmovie</t>
  </si>
  <si>
    <t>*Només en cas de NOU/VA REALITZADOR/A</t>
  </si>
  <si>
    <t>* S’entén per nou realitzador o realitzadora la persona que, en el moment de presentar la sol·licitud, no hagi dirigit o codirigit més de dos llargmetratges cinematogràfics produïts i exhibits en sales d’exhibició cinematogràfica.</t>
  </si>
  <si>
    <t>PREMIS *Millor Pel·lícula/Curt, millor direcció o millor guió</t>
  </si>
  <si>
    <t>ESCOLLIR UNA OPCIÓ</t>
  </si>
  <si>
    <r>
      <rPr>
        <b/>
        <u/>
        <sz val="11"/>
        <color theme="5" tint="-0.249977111117893"/>
        <rFont val="Calibri"/>
        <family val="2"/>
        <scheme val="minor"/>
      </rPr>
      <t xml:space="preserve">SENSE </t>
    </r>
    <r>
      <rPr>
        <b/>
        <sz val="11"/>
        <color theme="1"/>
        <rFont val="Calibri"/>
        <family val="2"/>
        <scheme val="minor"/>
      </rPr>
      <t>llargmetratges dirigits i estrenats en el moment de la sol·licitud (Sí / No)</t>
    </r>
  </si>
  <si>
    <r>
      <rPr>
        <b/>
        <u/>
        <sz val="11"/>
        <color theme="5" tint="-0.249977111117893"/>
        <rFont val="Calibri"/>
        <family val="2"/>
        <scheme val="minor"/>
      </rPr>
      <t>AMB</t>
    </r>
    <r>
      <rPr>
        <b/>
        <sz val="11"/>
        <color theme="1"/>
        <rFont val="Calibri"/>
        <family val="2"/>
        <scheme val="minor"/>
      </rPr>
      <t xml:space="preserve"> llargmetratges previs dirigits i estrenats en el moment de la sol·licitud:</t>
    </r>
  </si>
  <si>
    <t>La pestanya de Trajectòria de direcció té espai per posar 3 directors/ores</t>
  </si>
  <si>
    <t>La pestanya de Trajectòria de guió té espai per posar 4 guionistes</t>
  </si>
  <si>
    <t>S'han de posar els noms tot i que no tinguin historial previ</t>
  </si>
  <si>
    <t>CLICAR PER ACCEDIR AL FORMULARI DE TRAJECTÒRIA DE DIRECCIÓ:</t>
  </si>
  <si>
    <t>· TRAJECTÒRIA DE DIRECCIÓ</t>
  </si>
  <si>
    <t>· TRAJECTÒRIA DE GUIÓ</t>
  </si>
  <si>
    <t>Premi</t>
  </si>
  <si>
    <t>Millor pel·lícula</t>
  </si>
  <si>
    <t>Millor curtmetratge</t>
  </si>
  <si>
    <t>Millor direcció</t>
  </si>
  <si>
    <t>Millor guió</t>
  </si>
  <si>
    <t>Subvencions per a la producció de llargmetratges cinematogràfics documentals 2026</t>
  </si>
  <si>
    <r>
      <t xml:space="preserve">ANNEX 2: PRODUCCIÓ LLARGMETRATGES CINEMATOGRÀFICS DOCUMENTALS 2026 / </t>
    </r>
    <r>
      <rPr>
        <b/>
        <sz val="14"/>
        <color theme="8"/>
        <rFont val="Calibri"/>
        <family val="2"/>
        <scheme val="minor"/>
      </rPr>
      <t>TRAJECTÒRIA DIRECCIÓ</t>
    </r>
  </si>
  <si>
    <r>
      <t xml:space="preserve">ANNEX 2: PRODUCCIÓ LLARGMETRATGES CINEMATOGRÀFICS DOCUMENTALS 2026  / </t>
    </r>
    <r>
      <rPr>
        <b/>
        <sz val="14"/>
        <color theme="9"/>
        <rFont val="Calibri"/>
        <family val="2"/>
        <scheme val="minor"/>
      </rPr>
      <t>TRAJECTÒRIA GUIÓ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</si>
</sst>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11"/>
      <color theme="5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1"/>
      <color theme="5" tint="-0.249977111117893"/>
      <name val="Calibri"/>
      <family val="2"/>
      <scheme val="minor"/>
    </font>
    <font>
      <b/>
      <sz val="9"/>
      <color theme="2" tint="-0.74999237037263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C00000"/>
      </top>
      <bottom style="medium">
        <color rgb="FFC00000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69">
    <xf numFmtId="0" fontId="0" fillId="0" borderId="0" xfId="0"/>
    <xf numFmtId="0" fontId="0" fillId="0" borderId="2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4" xfId="0" applyFont="1" applyBorder="1"/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left" vertical="center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0" fontId="0" fillId="3" borderId="0" xfId="0" applyFont="1" applyFill="1"/>
    <xf numFmtId="0" fontId="1" fillId="3" borderId="0" xfId="0" applyFont="1" applyFill="1"/>
    <xf numFmtId="0" fontId="1" fillId="4" borderId="26" xfId="0" applyFont="1" applyFill="1" applyBorder="1"/>
    <xf numFmtId="0" fontId="0" fillId="0" borderId="0" xfId="0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11" fillId="3" borderId="0" xfId="0" applyFont="1" applyFill="1"/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12" fillId="3" borderId="0" xfId="0" applyFont="1" applyFill="1"/>
    <xf numFmtId="0" fontId="12" fillId="3" borderId="0" xfId="0" applyFont="1" applyFill="1" applyAlignment="1">
      <alignment horizontal="right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9" xfId="0" applyNumberForma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left" indent="1"/>
    </xf>
    <xf numFmtId="0" fontId="0" fillId="5" borderId="0" xfId="0" applyFill="1"/>
    <xf numFmtId="0" fontId="0" fillId="6" borderId="0" xfId="0" applyFill="1"/>
    <xf numFmtId="0" fontId="13" fillId="3" borderId="0" xfId="0" applyFont="1" applyFill="1"/>
    <xf numFmtId="1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6" fillId="7" borderId="0" xfId="0" applyFont="1" applyFill="1" applyAlignment="1" applyProtection="1">
      <alignment vertical="center"/>
    </xf>
    <xf numFmtId="0" fontId="0" fillId="7" borderId="0" xfId="0" applyFill="1" applyAlignment="1">
      <alignment horizontal="center" vertical="center"/>
    </xf>
    <xf numFmtId="0" fontId="3" fillId="7" borderId="0" xfId="0" applyFont="1" applyFill="1" applyAlignment="1">
      <alignment vertical="center"/>
    </xf>
    <xf numFmtId="0" fontId="7" fillId="7" borderId="0" xfId="0" applyFont="1" applyFill="1" applyAlignment="1" applyProtection="1">
      <alignment vertical="center"/>
    </xf>
    <xf numFmtId="0" fontId="2" fillId="7" borderId="5" xfId="0" applyFont="1" applyFill="1" applyBorder="1" applyAlignment="1">
      <alignment vertical="center"/>
    </xf>
    <xf numFmtId="0" fontId="0" fillId="7" borderId="24" xfId="0" applyFill="1" applyBorder="1" applyAlignment="1">
      <alignment vertical="center"/>
    </xf>
    <xf numFmtId="0" fontId="8" fillId="7" borderId="0" xfId="0" applyFont="1" applyFill="1" applyAlignment="1">
      <alignment horizontal="right" vertical="center"/>
    </xf>
    <xf numFmtId="0" fontId="8" fillId="7" borderId="0" xfId="0" applyFont="1" applyFill="1" applyAlignment="1">
      <alignment horizontal="center" vertical="center"/>
    </xf>
    <xf numFmtId="0" fontId="0" fillId="7" borderId="25" xfId="0" applyFill="1" applyBorder="1" applyAlignment="1">
      <alignment vertical="center"/>
    </xf>
    <xf numFmtId="0" fontId="1" fillId="7" borderId="0" xfId="0" applyFont="1" applyFill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14" xfId="0" applyNumberFormat="1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0" fillId="7" borderId="0" xfId="0" applyFill="1" applyBorder="1" applyAlignment="1">
      <alignment vertical="center"/>
    </xf>
    <xf numFmtId="0" fontId="1" fillId="7" borderId="0" xfId="0" applyFont="1" applyFill="1" applyBorder="1" applyAlignment="1">
      <alignment horizontal="center" vertical="center"/>
    </xf>
    <xf numFmtId="0" fontId="0" fillId="7" borderId="21" xfId="0" applyFill="1" applyBorder="1" applyAlignment="1">
      <alignment vertical="center"/>
    </xf>
    <xf numFmtId="0" fontId="1" fillId="7" borderId="22" xfId="0" applyFont="1" applyFill="1" applyBorder="1" applyAlignment="1">
      <alignment horizontal="right" vertical="center"/>
    </xf>
    <xf numFmtId="0" fontId="0" fillId="7" borderId="23" xfId="0" applyFill="1" applyBorder="1" applyAlignment="1">
      <alignment vertical="center"/>
    </xf>
    <xf numFmtId="0" fontId="0" fillId="7" borderId="23" xfId="0" applyFill="1" applyBorder="1" applyAlignment="1">
      <alignment horizontal="center" vertical="center"/>
    </xf>
    <xf numFmtId="0" fontId="1" fillId="7" borderId="0" xfId="0" applyFont="1" applyFill="1" applyAlignment="1">
      <alignment horizontal="right" vertical="center"/>
    </xf>
    <xf numFmtId="2" fontId="0" fillId="7" borderId="5" xfId="0" applyNumberFormat="1" applyFill="1" applyBorder="1" applyAlignment="1">
      <alignment horizontal="center" vertical="center"/>
    </xf>
    <xf numFmtId="0" fontId="0" fillId="7" borderId="32" xfId="0" applyFill="1" applyBorder="1" applyAlignment="1">
      <alignment vertical="center"/>
    </xf>
    <xf numFmtId="0" fontId="8" fillId="7" borderId="33" xfId="0" applyFont="1" applyFill="1" applyBorder="1" applyAlignment="1">
      <alignment horizontal="right" vertical="center"/>
    </xf>
    <xf numFmtId="0" fontId="8" fillId="7" borderId="34" xfId="0" applyFont="1" applyFill="1" applyBorder="1" applyAlignment="1">
      <alignment horizontal="center" vertical="center"/>
    </xf>
    <xf numFmtId="0" fontId="0" fillId="7" borderId="35" xfId="0" applyFill="1" applyBorder="1" applyAlignment="1">
      <alignment vertical="center"/>
    </xf>
    <xf numFmtId="0" fontId="0" fillId="7" borderId="34" xfId="0" applyFill="1" applyBorder="1" applyAlignment="1">
      <alignment vertical="center"/>
    </xf>
    <xf numFmtId="0" fontId="1" fillId="7" borderId="22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left" vertical="center" wrapText="1"/>
    </xf>
    <xf numFmtId="0" fontId="0" fillId="7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2" borderId="16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4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14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7" borderId="15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0" xfId="0" applyFont="1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0" borderId="49" xfId="0" applyFont="1" applyBorder="1" applyAlignment="1">
      <alignment vertical="center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Border="1" applyAlignment="1">
      <alignment vertical="center"/>
    </xf>
    <xf numFmtId="0" fontId="1" fillId="7" borderId="49" xfId="0" applyFont="1" applyFill="1" applyBorder="1" applyAlignment="1">
      <alignment vertical="center"/>
    </xf>
    <xf numFmtId="0" fontId="1" fillId="7" borderId="52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vertical="center"/>
    </xf>
    <xf numFmtId="0" fontId="1" fillId="7" borderId="53" xfId="0" applyFont="1" applyFill="1" applyBorder="1" applyAlignment="1">
      <alignment horizontal="center" vertical="center"/>
    </xf>
    <xf numFmtId="0" fontId="0" fillId="2" borderId="54" xfId="0" applyFont="1" applyFill="1" applyBorder="1" applyAlignment="1" applyProtection="1">
      <alignment horizontal="left" vertical="center"/>
      <protection locked="0"/>
    </xf>
    <xf numFmtId="0" fontId="0" fillId="2" borderId="55" xfId="0" applyFont="1" applyFill="1" applyBorder="1" applyAlignment="1" applyProtection="1">
      <alignment horizontal="left" vertical="center" wrapText="1"/>
      <protection locked="0"/>
    </xf>
    <xf numFmtId="0" fontId="0" fillId="2" borderId="55" xfId="0" applyFont="1" applyFill="1" applyBorder="1" applyAlignment="1" applyProtection="1">
      <alignment horizontal="left" vertical="center"/>
      <protection locked="0"/>
    </xf>
    <xf numFmtId="0" fontId="0" fillId="2" borderId="55" xfId="0" applyFont="1" applyFill="1" applyBorder="1" applyAlignment="1" applyProtection="1">
      <alignment horizontal="center" vertical="center"/>
      <protection locked="0"/>
    </xf>
    <xf numFmtId="14" fontId="0" fillId="2" borderId="55" xfId="0" applyNumberFormat="1" applyFont="1" applyFill="1" applyBorder="1" applyAlignment="1" applyProtection="1">
      <alignment horizontal="center" vertical="center"/>
      <protection locked="0"/>
    </xf>
    <xf numFmtId="0" fontId="1" fillId="7" borderId="49" xfId="0" applyFont="1" applyFill="1" applyBorder="1" applyAlignment="1">
      <alignment horizontal="left" vertical="center"/>
    </xf>
    <xf numFmtId="0" fontId="1" fillId="7" borderId="52" xfId="0" applyFont="1" applyFill="1" applyBorder="1" applyAlignment="1">
      <alignment horizontal="center" vertical="center" wrapText="1"/>
    </xf>
    <xf numFmtId="0" fontId="1" fillId="7" borderId="52" xfId="0" applyFont="1" applyFill="1" applyBorder="1" applyAlignment="1">
      <alignment horizontal="left" vertical="center" wrapText="1"/>
    </xf>
    <xf numFmtId="0" fontId="1" fillId="7" borderId="50" xfId="0" applyFont="1" applyFill="1" applyBorder="1" applyAlignment="1">
      <alignment horizontal="center" vertical="center" wrapText="1"/>
    </xf>
    <xf numFmtId="0" fontId="1" fillId="7" borderId="46" xfId="0" applyFont="1" applyFill="1" applyBorder="1" applyAlignment="1">
      <alignment vertical="center"/>
    </xf>
    <xf numFmtId="0" fontId="1" fillId="7" borderId="48" xfId="0" applyFont="1" applyFill="1" applyBorder="1" applyAlignment="1">
      <alignment horizontal="center" vertical="center"/>
    </xf>
    <xf numFmtId="0" fontId="1" fillId="7" borderId="48" xfId="0" applyFont="1" applyFill="1" applyBorder="1" applyAlignment="1">
      <alignment vertical="center"/>
    </xf>
    <xf numFmtId="0" fontId="0" fillId="7" borderId="8" xfId="0" applyFill="1" applyBorder="1" applyAlignment="1">
      <alignment horizontal="center" vertical="center"/>
    </xf>
    <xf numFmtId="0" fontId="14" fillId="7" borderId="36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left" vertical="center" wrapText="1"/>
    </xf>
    <xf numFmtId="0" fontId="0" fillId="2" borderId="40" xfId="0" applyFill="1" applyBorder="1" applyAlignment="1" applyProtection="1">
      <alignment vertical="center"/>
      <protection locked="0"/>
    </xf>
    <xf numFmtId="0" fontId="0" fillId="2" borderId="41" xfId="0" applyFill="1" applyBorder="1" applyAlignment="1" applyProtection="1">
      <alignment vertical="center"/>
      <protection locked="0"/>
    </xf>
    <xf numFmtId="0" fontId="0" fillId="2" borderId="42" xfId="0" applyFill="1" applyBorder="1" applyAlignment="1" applyProtection="1">
      <alignment vertical="center"/>
      <protection locked="0"/>
    </xf>
    <xf numFmtId="0" fontId="5" fillId="8" borderId="5" xfId="0" applyFont="1" applyFill="1" applyBorder="1" applyAlignment="1">
      <alignment horizontal="right" vertical="center"/>
    </xf>
    <xf numFmtId="0" fontId="8" fillId="7" borderId="0" xfId="0" applyFont="1" applyFill="1" applyBorder="1" applyAlignment="1">
      <alignment horizontal="right" vertical="center"/>
    </xf>
    <xf numFmtId="0" fontId="8" fillId="7" borderId="37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vertical="center"/>
    </xf>
    <xf numFmtId="0" fontId="1" fillId="7" borderId="5" xfId="0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7" borderId="57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" fillId="7" borderId="47" xfId="0" applyFont="1" applyFill="1" applyBorder="1" applyAlignment="1">
      <alignment vertical="center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21" fillId="3" borderId="0" xfId="1" applyFill="1" applyAlignment="1">
      <alignment horizontal="left" vertical="center"/>
    </xf>
    <xf numFmtId="0" fontId="0" fillId="0" borderId="29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42" xfId="0" applyFill="1" applyBorder="1" applyAlignment="1" applyProtection="1">
      <alignment horizontal="left" vertical="center"/>
      <protection locked="0"/>
    </xf>
    <xf numFmtId="0" fontId="14" fillId="7" borderId="28" xfId="0" applyFont="1" applyFill="1" applyBorder="1" applyAlignment="1">
      <alignment horizontal="left" vertical="center" wrapText="1"/>
    </xf>
    <xf numFmtId="0" fontId="14" fillId="7" borderId="27" xfId="0" applyFont="1" applyFill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0" fillId="2" borderId="39" xfId="0" applyFill="1" applyBorder="1" applyAlignment="1" applyProtection="1">
      <alignment horizontal="left" vertical="center"/>
      <protection locked="0"/>
    </xf>
    <xf numFmtId="0" fontId="0" fillId="2" borderId="45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40" xfId="0" applyFill="1" applyBorder="1" applyAlignment="1" applyProtection="1">
      <alignment horizontal="left" vertical="center"/>
      <protection locked="0"/>
    </xf>
    <xf numFmtId="0" fontId="0" fillId="7" borderId="38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41" xfId="0" applyFill="1" applyBorder="1" applyAlignment="1" applyProtection="1">
      <alignment horizontal="left" vertical="center"/>
      <protection locked="0"/>
    </xf>
    <xf numFmtId="0" fontId="0" fillId="2" borderId="58" xfId="0" applyFont="1" applyFill="1" applyBorder="1" applyAlignment="1" applyProtection="1">
      <alignment horizontal="left" vertical="center"/>
      <protection locked="0"/>
    </xf>
    <xf numFmtId="0" fontId="0" fillId="2" borderId="44" xfId="0" applyFont="1" applyFill="1" applyBorder="1" applyAlignment="1" applyProtection="1">
      <alignment horizontal="left" vertical="center"/>
      <protection locked="0"/>
    </xf>
    <xf numFmtId="0" fontId="20" fillId="7" borderId="21" xfId="0" applyFont="1" applyFill="1" applyBorder="1" applyAlignment="1">
      <alignment horizontal="left" vertical="center"/>
    </xf>
    <xf numFmtId="0" fontId="20" fillId="7" borderId="35" xfId="0" applyFont="1" applyFill="1" applyBorder="1" applyAlignment="1">
      <alignment horizontal="left" vertical="center"/>
    </xf>
    <xf numFmtId="0" fontId="20" fillId="7" borderId="22" xfId="0" applyFont="1" applyFill="1" applyBorder="1" applyAlignment="1">
      <alignment horizontal="left" vertical="center"/>
    </xf>
    <xf numFmtId="0" fontId="1" fillId="7" borderId="33" xfId="0" applyFont="1" applyFill="1" applyBorder="1" applyAlignment="1">
      <alignment horizontal="left" vertical="center"/>
    </xf>
    <xf numFmtId="0" fontId="1" fillId="7" borderId="56" xfId="0" applyFont="1" applyFill="1" applyBorder="1" applyAlignment="1">
      <alignment horizontal="left" vertical="center"/>
    </xf>
    <xf numFmtId="0" fontId="0" fillId="7" borderId="30" xfId="0" applyFont="1" applyFill="1" applyBorder="1" applyAlignment="1">
      <alignment horizontal="center" vertical="center"/>
    </xf>
    <xf numFmtId="0" fontId="0" fillId="2" borderId="43" xfId="0" applyFont="1" applyFill="1" applyBorder="1" applyAlignment="1" applyProtection="1">
      <alignment horizontal="left" vertical="center"/>
      <protection locked="0"/>
    </xf>
    <xf numFmtId="0" fontId="1" fillId="7" borderId="50" xfId="0" applyFont="1" applyFill="1" applyBorder="1" applyAlignment="1">
      <alignment horizontal="left" vertical="center"/>
    </xf>
    <xf numFmtId="0" fontId="1" fillId="7" borderId="51" xfId="0" applyFont="1" applyFill="1" applyBorder="1" applyAlignment="1">
      <alignment horizontal="left" vertical="center"/>
    </xf>
    <xf numFmtId="0" fontId="0" fillId="2" borderId="50" xfId="0" applyFill="1" applyBorder="1" applyAlignment="1" applyProtection="1">
      <alignment horizontal="left" vertical="center"/>
      <protection locked="0"/>
    </xf>
    <xf numFmtId="0" fontId="0" fillId="2" borderId="5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2" borderId="42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0" fillId="2" borderId="40" xfId="0" applyFill="1" applyBorder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41" xfId="0" applyFill="1" applyBorder="1" applyAlignment="1" applyProtection="1">
      <alignment vertical="center"/>
      <protection locked="0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="95" zoomScaleNormal="95" workbookViewId="0">
      <selection activeCell="B1" sqref="B1"/>
    </sheetView>
  </sheetViews>
  <sheetFormatPr defaultColWidth="9.1796875" defaultRowHeight="14.5" x14ac:dyDescent="0.35"/>
  <cols>
    <col min="1" max="1" width="2.81640625" style="13" customWidth="1"/>
    <col min="2" max="2" width="19" style="13" customWidth="1"/>
    <col min="3" max="3" width="8.54296875" style="13" customWidth="1"/>
    <col min="4" max="4" width="6.7265625" style="13" customWidth="1"/>
    <col min="5" max="5" width="15" style="13" customWidth="1"/>
    <col min="6" max="6" width="9.1796875" style="13"/>
    <col min="7" max="7" width="13.81640625" style="13" customWidth="1"/>
    <col min="8" max="8" width="8.26953125" style="13" customWidth="1"/>
    <col min="9" max="9" width="13.7265625" style="13" customWidth="1"/>
    <col min="10" max="10" width="11" style="13" customWidth="1"/>
    <col min="11" max="16384" width="9.1796875" style="13"/>
  </cols>
  <sheetData>
    <row r="1" spans="1:6" ht="26" x14ac:dyDescent="0.6">
      <c r="A1" s="32" t="s">
        <v>114</v>
      </c>
      <c r="B1" s="21"/>
    </row>
    <row r="2" spans="1:6" ht="10.5" customHeight="1" x14ac:dyDescent="0.45">
      <c r="A2" s="12"/>
    </row>
    <row r="3" spans="1:6" ht="15.5" x14ac:dyDescent="0.35">
      <c r="A3" s="14" t="s">
        <v>67</v>
      </c>
    </row>
    <row r="5" spans="1:6" ht="15.5" x14ac:dyDescent="0.35">
      <c r="A5" s="26" t="s">
        <v>54</v>
      </c>
      <c r="B5" s="25" t="s">
        <v>55</v>
      </c>
    </row>
    <row r="7" spans="1:6" x14ac:dyDescent="0.35">
      <c r="A7" s="13" t="s">
        <v>51</v>
      </c>
      <c r="B7" s="15" t="s">
        <v>52</v>
      </c>
    </row>
    <row r="8" spans="1:6" ht="7.5" customHeight="1" x14ac:dyDescent="0.35"/>
    <row r="9" spans="1:6" hidden="1" x14ac:dyDescent="0.35">
      <c r="A9" s="13" t="s">
        <v>53</v>
      </c>
      <c r="B9" s="13" t="s">
        <v>65</v>
      </c>
    </row>
    <row r="10" spans="1:6" ht="4.5" hidden="1" customHeight="1" x14ac:dyDescent="0.35"/>
    <row r="11" spans="1:6" hidden="1" x14ac:dyDescent="0.35">
      <c r="B11" s="29" t="s">
        <v>56</v>
      </c>
    </row>
    <row r="12" spans="1:6" hidden="1" x14ac:dyDescent="0.35">
      <c r="B12" s="29" t="s">
        <v>57</v>
      </c>
      <c r="D12" s="30" t="s">
        <v>60</v>
      </c>
      <c r="E12" s="30"/>
      <c r="F12" s="30"/>
    </row>
    <row r="13" spans="1:6" hidden="1" x14ac:dyDescent="0.35">
      <c r="B13" s="29"/>
      <c r="D13" s="30" t="s">
        <v>61</v>
      </c>
      <c r="E13" s="30"/>
      <c r="F13" s="30"/>
    </row>
    <row r="14" spans="1:6" ht="9.75" hidden="1" customHeight="1" x14ac:dyDescent="0.35">
      <c r="B14" s="29"/>
    </row>
    <row r="15" spans="1:6" hidden="1" x14ac:dyDescent="0.35">
      <c r="B15" s="29" t="s">
        <v>58</v>
      </c>
    </row>
    <row r="16" spans="1:6" hidden="1" x14ac:dyDescent="0.35">
      <c r="B16" s="29" t="s">
        <v>59</v>
      </c>
      <c r="D16" s="31" t="s">
        <v>62</v>
      </c>
      <c r="E16" s="31"/>
      <c r="F16" s="31"/>
    </row>
    <row r="17" spans="1:10" hidden="1" x14ac:dyDescent="0.35">
      <c r="B17" s="29"/>
      <c r="D17" s="31" t="s">
        <v>63</v>
      </c>
      <c r="E17" s="31"/>
      <c r="F17" s="31"/>
    </row>
    <row r="18" spans="1:10" ht="9.75" hidden="1" customHeight="1" x14ac:dyDescent="0.35"/>
    <row r="19" spans="1:10" x14ac:dyDescent="0.35">
      <c r="A19" s="13" t="s">
        <v>53</v>
      </c>
      <c r="B19" s="13" t="s">
        <v>103</v>
      </c>
    </row>
    <row r="20" spans="1:10" ht="8.25" customHeight="1" x14ac:dyDescent="0.35"/>
    <row r="21" spans="1:10" x14ac:dyDescent="0.35">
      <c r="A21" s="13" t="s">
        <v>64</v>
      </c>
      <c r="B21" s="13" t="s">
        <v>104</v>
      </c>
    </row>
    <row r="22" spans="1:10" ht="9" customHeight="1" thickBot="1" x14ac:dyDescent="0.4"/>
    <row r="23" spans="1:10" ht="15" thickBot="1" x14ac:dyDescent="0.4">
      <c r="A23" s="13" t="s">
        <v>64</v>
      </c>
      <c r="B23" s="16" t="s">
        <v>66</v>
      </c>
      <c r="D23" s="17"/>
      <c r="E23" s="17"/>
      <c r="F23" s="17"/>
      <c r="G23" s="17"/>
      <c r="I23" s="17"/>
      <c r="J23" s="18"/>
    </row>
    <row r="24" spans="1:10" x14ac:dyDescent="0.35">
      <c r="B24" s="17" t="s">
        <v>105</v>
      </c>
      <c r="C24" s="17"/>
      <c r="D24" s="17"/>
      <c r="E24" s="17"/>
      <c r="F24" s="17"/>
      <c r="G24" s="17"/>
    </row>
    <row r="25" spans="1:10" ht="8.25" customHeight="1" x14ac:dyDescent="0.35"/>
    <row r="27" spans="1:10" x14ac:dyDescent="0.35">
      <c r="B27" s="125" t="s">
        <v>106</v>
      </c>
      <c r="C27" s="126"/>
      <c r="D27" s="126"/>
    </row>
    <row r="28" spans="1:10" ht="6" customHeight="1" x14ac:dyDescent="0.35">
      <c r="B28" s="126"/>
      <c r="C28" s="126"/>
      <c r="D28" s="126"/>
    </row>
    <row r="29" spans="1:10" x14ac:dyDescent="0.35">
      <c r="B29" s="131" t="s">
        <v>107</v>
      </c>
      <c r="C29" s="131"/>
      <c r="D29" s="131"/>
    </row>
    <row r="30" spans="1:10" x14ac:dyDescent="0.35">
      <c r="B30" s="131" t="s">
        <v>108</v>
      </c>
      <c r="C30" s="131"/>
      <c r="D30" s="131"/>
    </row>
  </sheetData>
  <sheetProtection algorithmName="SHA-512" hashValue="FLxmia4b/rLF+Rm64e2cly6huNZYg3oRwyC1BJuyTiIDZ4eyc1wGAWltiUE+3VymBAMUUDxWvaJZfzU56kR+Wg==" saltValue="wdGoo4U1O9Rw4+nWPoD8Ig==" spinCount="100000" sheet="1" objects="1" scenarios="1"/>
  <mergeCells count="2">
    <mergeCell ref="B29:D29"/>
    <mergeCell ref="B30:D30"/>
  </mergeCells>
  <hyperlinks>
    <hyperlink ref="B30" location="'LLARGS CINE DOC'!A1" display="· ANNEX 2: LARGMETRATGES CINEMATOGRÀFICS DOCUMENTALS" xr:uid="{00000000-0004-0000-0000-000000000000}"/>
    <hyperlink ref="B29" location="TVDOCS!A1" display="· ANNEX 1 : DOCUMENTALS DESITNATS PER A SER EMESOS PER TELEVISIÓ" xr:uid="{00000000-0004-0000-0000-000001000000}"/>
    <hyperlink ref="B29:D29" location="'TRAJECTÒRIA DIRECCIÓ'!A1" display="· TRAJECTÒRIA DE DIRECCIÓ" xr:uid="{00000000-0004-0000-0000-000002000000}"/>
    <hyperlink ref="B30:D30" location="'TRAJECTÒRIA GUIÓ'!A1" display="· TRAJECTÒRIA DE GUIÓ" xr:uid="{00000000-0004-0000-0000-000003000000}"/>
  </hyperlinks>
  <pageMargins left="0.70866141732283472" right="0.70866141732283472" top="1.3385826771653544" bottom="0.74803149606299213" header="0.31496062992125984" footer="0.31496062992125984"/>
  <pageSetup paperSize="9" scale="88" orientation="portrait" r:id="rId1"/>
  <headerFooter>
    <oddHeader>&amp;L&amp;G</oddHeader>
    <oddFooter>&amp;R&amp;F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48"/>
  <sheetViews>
    <sheetView zoomScale="70" zoomScaleNormal="70" workbookViewId="0">
      <pane ySplit="2" topLeftCell="A3" activePane="bottomLeft" state="frozen"/>
      <selection activeCell="C25" sqref="C25"/>
      <selection pane="bottomLeft" activeCell="C4" sqref="C4:D4"/>
    </sheetView>
  </sheetViews>
  <sheetFormatPr defaultColWidth="9.1796875" defaultRowHeight="14.5" x14ac:dyDescent="0.35"/>
  <cols>
    <col min="1" max="1" width="9.1796875" style="7"/>
    <col min="2" max="2" width="70.453125" style="7" customWidth="1"/>
    <col min="3" max="3" width="15.81640625" style="7" customWidth="1"/>
    <col min="4" max="4" width="57.26953125" style="7" customWidth="1"/>
    <col min="5" max="5" width="12.54296875" style="7" customWidth="1"/>
    <col min="6" max="6" width="17.81640625" style="7" customWidth="1"/>
    <col min="7" max="7" width="14.54296875" style="7" customWidth="1"/>
    <col min="8" max="8" width="14" style="19" bestFit="1" customWidth="1"/>
    <col min="9" max="16384" width="9.1796875" style="7"/>
  </cols>
  <sheetData>
    <row r="1" spans="1:27" x14ac:dyDescent="0.35">
      <c r="A1" s="41"/>
      <c r="B1" s="41"/>
      <c r="C1" s="41"/>
      <c r="D1" s="41"/>
      <c r="E1" s="41"/>
      <c r="F1" s="42" t="s">
        <v>40</v>
      </c>
      <c r="G1" s="41"/>
      <c r="H1" s="43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18.5" x14ac:dyDescent="0.35">
      <c r="A2" s="41"/>
      <c r="B2" s="44" t="s">
        <v>115</v>
      </c>
      <c r="C2" s="41"/>
      <c r="D2" s="41"/>
      <c r="E2" s="41"/>
      <c r="F2" s="45" t="s">
        <v>41</v>
      </c>
      <c r="G2" s="41"/>
      <c r="H2" s="43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5" thickBot="1" x14ac:dyDescent="0.4">
      <c r="A3" s="41"/>
      <c r="B3" s="41"/>
      <c r="C3" s="41"/>
      <c r="D3" s="41"/>
      <c r="E3" s="41"/>
      <c r="F3" s="41"/>
      <c r="G3" s="41"/>
      <c r="H3" s="43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15" thickBot="1" x14ac:dyDescent="0.4">
      <c r="A4" s="41"/>
      <c r="B4" s="117" t="s">
        <v>26</v>
      </c>
      <c r="C4" s="150"/>
      <c r="D4" s="151"/>
      <c r="E4" s="61"/>
      <c r="F4" s="41"/>
      <c r="G4" s="41"/>
      <c r="H4" s="43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ht="15" thickBot="1" x14ac:dyDescent="0.4">
      <c r="A5" s="41"/>
      <c r="B5" s="41"/>
      <c r="C5" s="61"/>
      <c r="D5" s="61"/>
      <c r="E5" s="41"/>
      <c r="F5" s="41"/>
      <c r="G5" s="41"/>
      <c r="H5" s="43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16" thickBot="1" x14ac:dyDescent="0.4">
      <c r="A6" s="41"/>
      <c r="B6" s="46" t="s">
        <v>15</v>
      </c>
      <c r="C6" s="41"/>
      <c r="D6" s="41"/>
      <c r="E6" s="41"/>
      <c r="F6" s="41"/>
      <c r="G6" s="48" t="s">
        <v>28</v>
      </c>
      <c r="H6" s="49">
        <v>2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 ht="15" thickBot="1" x14ac:dyDescent="0.4">
      <c r="A7" s="41"/>
      <c r="B7" s="95" t="s">
        <v>17</v>
      </c>
      <c r="C7" s="140" t="s">
        <v>24</v>
      </c>
      <c r="D7" s="141"/>
      <c r="E7" s="96" t="s">
        <v>18</v>
      </c>
      <c r="F7" s="97" t="s">
        <v>19</v>
      </c>
      <c r="G7" s="97" t="s">
        <v>20</v>
      </c>
      <c r="H7" s="98" t="s">
        <v>21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5" thickBot="1" x14ac:dyDescent="0.4">
      <c r="A8" s="41"/>
      <c r="B8" s="22"/>
      <c r="C8" s="142"/>
      <c r="D8" s="143"/>
      <c r="E8" s="9"/>
      <c r="F8" s="37"/>
      <c r="G8" s="37"/>
      <c r="H8" s="53">
        <f>IF(OR(B8="",C8=""),0,VLOOKUP(B8,'PUNTS DIRECCIÓ'!$B$2:$C$33,2,FALSE))</f>
        <v>0</v>
      </c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5" thickBot="1" x14ac:dyDescent="0.4">
      <c r="A9" s="41"/>
      <c r="B9" s="41"/>
      <c r="C9" s="41"/>
      <c r="D9" s="41"/>
      <c r="E9" s="41"/>
      <c r="F9" s="41"/>
      <c r="G9" s="51" t="s">
        <v>25</v>
      </c>
      <c r="H9" s="52">
        <f>SUM(H8)</f>
        <v>0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ht="15" thickBot="1" x14ac:dyDescent="0.4">
      <c r="A10" s="41"/>
      <c r="B10" s="41"/>
      <c r="C10" s="41"/>
      <c r="D10" s="41"/>
      <c r="E10" s="41"/>
      <c r="F10" s="41"/>
      <c r="G10" s="41"/>
      <c r="H10" s="43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16" thickBot="1" x14ac:dyDescent="0.4">
      <c r="A11" s="41"/>
      <c r="B11" s="46" t="s">
        <v>16</v>
      </c>
      <c r="C11" s="41"/>
      <c r="D11" s="41"/>
      <c r="E11" s="41"/>
      <c r="F11" s="41"/>
      <c r="G11" s="48" t="s">
        <v>28</v>
      </c>
      <c r="H11" s="49">
        <v>4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ht="15" thickBot="1" x14ac:dyDescent="0.4">
      <c r="A12" s="41"/>
      <c r="B12" s="92" t="s">
        <v>17</v>
      </c>
      <c r="C12" s="140" t="s">
        <v>45</v>
      </c>
      <c r="D12" s="141"/>
      <c r="E12" s="93" t="s">
        <v>18</v>
      </c>
      <c r="F12" s="94" t="s">
        <v>19</v>
      </c>
      <c r="G12" s="94" t="s">
        <v>20</v>
      </c>
      <c r="H12" s="98" t="s">
        <v>21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 x14ac:dyDescent="0.35">
      <c r="A13" s="41"/>
      <c r="B13" s="89"/>
      <c r="C13" s="144"/>
      <c r="D13" s="145"/>
      <c r="E13" s="90"/>
      <c r="F13" s="91"/>
      <c r="G13" s="91"/>
      <c r="H13" s="111">
        <f>IF(OR(B13="",C13=""),0,VLOOKUP(B13,'PUNTS DIRECCIÓ'!$G$2:$H$33,2,FALSE))</f>
        <v>0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x14ac:dyDescent="0.35">
      <c r="A14" s="41"/>
      <c r="B14" s="23"/>
      <c r="C14" s="148"/>
      <c r="D14" s="149"/>
      <c r="E14" s="10"/>
      <c r="F14" s="34"/>
      <c r="G14" s="34"/>
      <c r="H14" s="57">
        <f>IF(OR(B14="",C14=""),0,VLOOKUP(B14,'PUNTS DIRECCIÓ'!$G$2:$H$33,2,FALSE))</f>
        <v>0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x14ac:dyDescent="0.35">
      <c r="A15" s="41"/>
      <c r="B15" s="23"/>
      <c r="C15" s="148"/>
      <c r="D15" s="149"/>
      <c r="E15" s="10"/>
      <c r="F15" s="34"/>
      <c r="G15" s="34"/>
      <c r="H15" s="57">
        <f>IF(OR(B15="",C15=""),0,VLOOKUP(B15,'PUNTS DIRECCIÓ'!$G$2:$H$33,2,FALSE))</f>
        <v>0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 ht="15" thickBot="1" x14ac:dyDescent="0.4">
      <c r="A16" s="41"/>
      <c r="B16" s="24"/>
      <c r="C16" s="136"/>
      <c r="D16" s="137"/>
      <c r="E16" s="11"/>
      <c r="F16" s="35"/>
      <c r="G16" s="35"/>
      <c r="H16" s="58">
        <f>IF(OR(B16="",C16=""),0,VLOOKUP(B16,'PUNTS DIRECCIÓ'!$G$2:$H$33,2,FALSE))</f>
        <v>0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1:27" ht="15" thickBot="1" x14ac:dyDescent="0.4">
      <c r="A17" s="41"/>
      <c r="B17" s="41"/>
      <c r="C17" s="41"/>
      <c r="D17" s="41"/>
      <c r="E17" s="41"/>
      <c r="F17" s="41"/>
      <c r="G17" s="51" t="s">
        <v>25</v>
      </c>
      <c r="H17" s="54">
        <f>IF(SUM(H13:H16)&gt;H11,H11,SUM(H13:H16))</f>
        <v>0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15" thickBot="1" x14ac:dyDescent="0.4">
      <c r="A18" s="41"/>
      <c r="B18" s="41"/>
      <c r="C18" s="41"/>
      <c r="D18" s="41"/>
      <c r="E18" s="41"/>
      <c r="F18" s="41"/>
      <c r="G18" s="51"/>
      <c r="H18" s="59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 s="77" customFormat="1" ht="16" thickBot="1" x14ac:dyDescent="0.4">
      <c r="A19" s="76"/>
      <c r="B19" s="46" t="s">
        <v>93</v>
      </c>
      <c r="C19" s="76"/>
      <c r="D19" s="76"/>
      <c r="E19" s="76"/>
      <c r="F19" s="76"/>
      <c r="G19" s="48" t="s">
        <v>28</v>
      </c>
      <c r="H19" s="49">
        <v>3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</row>
    <row r="20" spans="1:27" s="77" customFormat="1" ht="70.5" thickBot="1" x14ac:dyDescent="0.4">
      <c r="A20" s="76"/>
      <c r="B20" s="104" t="s">
        <v>29</v>
      </c>
      <c r="C20" s="105" t="s">
        <v>89</v>
      </c>
      <c r="D20" s="106" t="s">
        <v>90</v>
      </c>
      <c r="E20" s="105" t="s">
        <v>19</v>
      </c>
      <c r="F20" s="105" t="s">
        <v>91</v>
      </c>
      <c r="G20" s="107" t="s">
        <v>92</v>
      </c>
      <c r="H20" s="98" t="s">
        <v>21</v>
      </c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7" s="77" customFormat="1" x14ac:dyDescent="0.35">
      <c r="A21" s="76"/>
      <c r="B21" s="99"/>
      <c r="C21" s="100"/>
      <c r="D21" s="101"/>
      <c r="E21" s="102"/>
      <c r="F21" s="103"/>
      <c r="G21" s="103"/>
      <c r="H21" s="146">
        <f>IF(OR(B21="",B22=""),0,IF(COUNTIF(C21:C23,"TVdoc")=3,H19,IF(COUNTIF(C21:C23,"TVmovie")=3,H19,IF(COUNTIF(C21:C23,"Llarg cinemat.")&gt;=2,H19,0))))</f>
        <v>0</v>
      </c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7" s="77" customFormat="1" x14ac:dyDescent="0.35">
      <c r="A22" s="76"/>
      <c r="B22" s="78"/>
      <c r="C22" s="87"/>
      <c r="D22" s="79"/>
      <c r="E22" s="80"/>
      <c r="F22" s="81"/>
      <c r="G22" s="81"/>
      <c r="H22" s="14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7" s="77" customFormat="1" ht="15" thickBot="1" x14ac:dyDescent="0.4">
      <c r="A23" s="76"/>
      <c r="B23" s="82"/>
      <c r="C23" s="88"/>
      <c r="D23" s="83"/>
      <c r="E23" s="84"/>
      <c r="F23" s="85"/>
      <c r="G23" s="85"/>
      <c r="H23" s="147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7" s="77" customFormat="1" ht="15" thickBot="1" x14ac:dyDescent="0.4">
      <c r="A24" s="76"/>
      <c r="B24" s="76"/>
      <c r="C24" s="76"/>
      <c r="D24" s="76"/>
      <c r="E24" s="76"/>
      <c r="F24" s="76"/>
      <c r="G24" s="51" t="s">
        <v>25</v>
      </c>
      <c r="H24" s="86">
        <f>H21</f>
        <v>0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</row>
    <row r="25" spans="1:27" ht="15" thickBot="1" x14ac:dyDescent="0.4">
      <c r="A25" s="41"/>
      <c r="B25" s="41"/>
      <c r="C25" s="41"/>
      <c r="D25" s="41"/>
      <c r="E25" s="41"/>
      <c r="F25" s="41"/>
      <c r="G25" s="41"/>
      <c r="H25" s="43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16" thickBot="1" x14ac:dyDescent="0.4">
      <c r="A26" s="41"/>
      <c r="B26" s="152" t="s">
        <v>97</v>
      </c>
      <c r="C26" s="153"/>
      <c r="D26" s="153"/>
      <c r="E26" s="153"/>
      <c r="F26" s="153"/>
      <c r="G26" s="153"/>
      <c r="H26" s="154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ht="24.75" customHeight="1" thickBot="1" x14ac:dyDescent="0.4">
      <c r="A27" s="41"/>
      <c r="B27" s="138" t="s">
        <v>98</v>
      </c>
      <c r="C27" s="139"/>
      <c r="D27" s="139"/>
      <c r="E27" s="61"/>
      <c r="F27" s="61"/>
      <c r="G27" s="70" t="s">
        <v>28</v>
      </c>
      <c r="H27" s="71">
        <v>3</v>
      </c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9.75" customHeight="1" thickBot="1" x14ac:dyDescent="0.4">
      <c r="A28" s="41"/>
      <c r="B28" s="112"/>
      <c r="C28" s="113"/>
      <c r="D28" s="113"/>
      <c r="E28" s="61"/>
      <c r="F28" s="61"/>
      <c r="G28" s="118"/>
      <c r="H28" s="119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15.75" customHeight="1" thickBot="1" x14ac:dyDescent="0.4">
      <c r="A29" s="41"/>
      <c r="B29" s="120" t="s">
        <v>100</v>
      </c>
      <c r="C29" s="61"/>
      <c r="D29" s="61"/>
      <c r="E29" s="61"/>
      <c r="F29" s="41"/>
      <c r="G29" s="61"/>
      <c r="H29" s="121" t="s">
        <v>21</v>
      </c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ht="18" customHeight="1" thickBot="1" x14ac:dyDescent="0.4">
      <c r="A30" s="41"/>
      <c r="B30" s="134" t="s">
        <v>101</v>
      </c>
      <c r="C30" s="135"/>
      <c r="D30" s="38"/>
      <c r="E30" s="122"/>
      <c r="F30" s="123"/>
      <c r="G30" s="69"/>
      <c r="H30" s="40">
        <f>IF(D30="Sí",H27,0)</f>
        <v>0</v>
      </c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ht="15" customHeight="1" thickBot="1" x14ac:dyDescent="0.4">
      <c r="A31" s="41"/>
      <c r="B31" s="138"/>
      <c r="C31" s="139"/>
      <c r="D31" s="75"/>
      <c r="E31" s="61"/>
      <c r="F31" s="61"/>
      <c r="G31" s="62" t="s">
        <v>25</v>
      </c>
      <c r="H31" s="52">
        <f>H30</f>
        <v>0</v>
      </c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18" customHeight="1" thickBot="1" x14ac:dyDescent="0.4">
      <c r="A32" s="41"/>
      <c r="B32" s="155" t="s">
        <v>102</v>
      </c>
      <c r="C32" s="156"/>
      <c r="D32" s="156"/>
      <c r="E32" s="61"/>
      <c r="F32" s="61"/>
      <c r="G32" s="61"/>
      <c r="H32" s="73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1:27" ht="29.5" thickBot="1" x14ac:dyDescent="0.4">
      <c r="A33" s="41"/>
      <c r="B33" s="39" t="s">
        <v>29</v>
      </c>
      <c r="C33" s="8" t="s">
        <v>31</v>
      </c>
      <c r="D33" s="8"/>
      <c r="E33" s="6" t="s">
        <v>19</v>
      </c>
      <c r="F33" s="55" t="s">
        <v>30</v>
      </c>
      <c r="G33" s="56" t="s">
        <v>32</v>
      </c>
      <c r="H33" s="124" t="s">
        <v>21</v>
      </c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1:27" x14ac:dyDescent="0.35">
      <c r="A34" s="41"/>
      <c r="B34" s="23"/>
      <c r="C34" s="148"/>
      <c r="D34" s="149"/>
      <c r="E34" s="34"/>
      <c r="F34" s="27"/>
      <c r="G34" s="28"/>
      <c r="H34" s="132">
        <f>IF(D30="Sí",0,IF(OR(B34="",G34=""),0,H27))</f>
        <v>0</v>
      </c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1:27" ht="15" thickBot="1" x14ac:dyDescent="0.4">
      <c r="A35" s="41"/>
      <c r="B35" s="24"/>
      <c r="C35" s="136"/>
      <c r="D35" s="137"/>
      <c r="E35" s="35"/>
      <c r="F35" s="33"/>
      <c r="G35" s="36"/>
      <c r="H35" s="133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1:27" ht="24.75" customHeight="1" thickBot="1" x14ac:dyDescent="0.4">
      <c r="A36" s="41"/>
      <c r="B36" s="63"/>
      <c r="C36" s="72"/>
      <c r="D36" s="72"/>
      <c r="E36" s="72"/>
      <c r="F36" s="72"/>
      <c r="G36" s="74" t="s">
        <v>25</v>
      </c>
      <c r="H36" s="54">
        <f>H34</f>
        <v>0</v>
      </c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1:27" ht="15" thickBot="1" x14ac:dyDescent="0.4">
      <c r="A37" s="41"/>
      <c r="B37" s="41"/>
      <c r="C37" s="41"/>
      <c r="D37" s="41"/>
      <c r="E37" s="41"/>
      <c r="F37" s="41"/>
      <c r="G37" s="41"/>
      <c r="H37" s="43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spans="1:27" ht="15" thickBot="1" x14ac:dyDescent="0.4">
      <c r="A38" s="41"/>
      <c r="B38" s="41"/>
      <c r="C38" s="41"/>
      <c r="D38" s="41"/>
      <c r="E38" s="41"/>
      <c r="F38" s="63"/>
      <c r="G38" s="64" t="s">
        <v>35</v>
      </c>
      <c r="H38" s="40" t="str">
        <f>IF(C4="","",
IF(H9+H17+H24+
IF(OR(D30="Sí",D30=""),H31,H36)&gt;6,6,H9+H17+H24+
IF(OR(D30="Sí",D30=""),H31,H36)))</f>
        <v/>
      </c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spans="1:27" ht="15" thickBot="1" x14ac:dyDescent="0.4">
      <c r="A39" s="41"/>
      <c r="B39" s="65"/>
      <c r="C39" s="65"/>
      <c r="D39" s="65"/>
      <c r="E39" s="65"/>
      <c r="F39" s="65"/>
      <c r="G39" s="65"/>
      <c r="H39" s="66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spans="1:27" ht="15" thickBot="1" x14ac:dyDescent="0.4">
      <c r="A40" s="41"/>
      <c r="B40" s="41"/>
      <c r="C40" s="41"/>
      <c r="D40" s="41"/>
      <c r="E40" s="41"/>
      <c r="F40" s="41"/>
      <c r="G40" s="41"/>
      <c r="H40" s="43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spans="1:27" ht="15" thickBot="1" x14ac:dyDescent="0.4">
      <c r="A41" s="41"/>
      <c r="B41" s="117" t="s">
        <v>36</v>
      </c>
      <c r="C41" s="150"/>
      <c r="D41" s="151"/>
      <c r="E41" s="50"/>
      <c r="F41" s="41"/>
      <c r="G41" s="41"/>
      <c r="H41" s="43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spans="1:27" ht="15" thickBot="1" x14ac:dyDescent="0.4">
      <c r="A42" s="41"/>
      <c r="B42" s="41"/>
      <c r="C42" s="47"/>
      <c r="D42" s="61"/>
      <c r="E42" s="41"/>
      <c r="F42" s="41"/>
      <c r="G42" s="41"/>
      <c r="H42" s="43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1:27" ht="16" thickBot="1" x14ac:dyDescent="0.4">
      <c r="A43" s="41"/>
      <c r="B43" s="46" t="s">
        <v>15</v>
      </c>
      <c r="C43" s="41"/>
      <c r="D43" s="41"/>
      <c r="E43" s="41"/>
      <c r="F43" s="41"/>
      <c r="G43" s="48" t="s">
        <v>28</v>
      </c>
      <c r="H43" s="49">
        <v>2</v>
      </c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1:27" ht="15" thickBot="1" x14ac:dyDescent="0.4">
      <c r="A44" s="41"/>
      <c r="B44" s="95" t="s">
        <v>17</v>
      </c>
      <c r="C44" s="140" t="s">
        <v>24</v>
      </c>
      <c r="D44" s="141"/>
      <c r="E44" s="96" t="s">
        <v>18</v>
      </c>
      <c r="F44" s="97" t="s">
        <v>19</v>
      </c>
      <c r="G44" s="97" t="s">
        <v>20</v>
      </c>
      <c r="H44" s="98" t="s">
        <v>21</v>
      </c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1:27" ht="15" thickBot="1" x14ac:dyDescent="0.4">
      <c r="A45" s="41"/>
      <c r="B45" s="22"/>
      <c r="C45" s="142"/>
      <c r="D45" s="143"/>
      <c r="E45" s="9"/>
      <c r="F45" s="37"/>
      <c r="G45" s="37"/>
      <c r="H45" s="53">
        <f>IF(OR(B45="",C45=""),0,VLOOKUP(B45,'PUNTS DIRECCIÓ'!$B$2:$C$33,2,FALSE))</f>
        <v>0</v>
      </c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1:27" ht="15" thickBot="1" x14ac:dyDescent="0.4">
      <c r="A46" s="41"/>
      <c r="B46" s="41"/>
      <c r="C46" s="41"/>
      <c r="D46" s="41"/>
      <c r="E46" s="41"/>
      <c r="F46" s="41"/>
      <c r="G46" s="51" t="s">
        <v>25</v>
      </c>
      <c r="H46" s="52">
        <f>SUM(H45)</f>
        <v>0</v>
      </c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spans="1:27" ht="15" thickBot="1" x14ac:dyDescent="0.4">
      <c r="A47" s="41"/>
      <c r="B47" s="41"/>
      <c r="C47" s="41"/>
      <c r="D47" s="41"/>
      <c r="E47" s="41"/>
      <c r="F47" s="41"/>
      <c r="G47" s="41"/>
      <c r="H47" s="43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1:27" ht="16" thickBot="1" x14ac:dyDescent="0.4">
      <c r="A48" s="41"/>
      <c r="B48" s="46" t="s">
        <v>16</v>
      </c>
      <c r="C48" s="41"/>
      <c r="D48" s="41"/>
      <c r="E48" s="41"/>
      <c r="F48" s="41"/>
      <c r="G48" s="48" t="s">
        <v>28</v>
      </c>
      <c r="H48" s="49">
        <v>4</v>
      </c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</row>
    <row r="49" spans="1:27" ht="15" thickBot="1" x14ac:dyDescent="0.4">
      <c r="A49" s="41"/>
      <c r="B49" s="92" t="s">
        <v>17</v>
      </c>
      <c r="C49" s="140" t="s">
        <v>45</v>
      </c>
      <c r="D49" s="141"/>
      <c r="E49" s="93" t="s">
        <v>18</v>
      </c>
      <c r="F49" s="94" t="s">
        <v>19</v>
      </c>
      <c r="G49" s="94" t="s">
        <v>20</v>
      </c>
      <c r="H49" s="98" t="s">
        <v>21</v>
      </c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</row>
    <row r="50" spans="1:27" x14ac:dyDescent="0.35">
      <c r="A50" s="41"/>
      <c r="B50" s="89"/>
      <c r="C50" s="144"/>
      <c r="D50" s="145"/>
      <c r="E50" s="90"/>
      <c r="F50" s="91"/>
      <c r="G50" s="91"/>
      <c r="H50" s="111">
        <f>IF(OR(B50="",C50=""),0,VLOOKUP(B50,'PUNTS DIRECCIÓ'!$G$2:$H$33,2,FALSE))</f>
        <v>0</v>
      </c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</row>
    <row r="51" spans="1:27" x14ac:dyDescent="0.35">
      <c r="A51" s="41"/>
      <c r="B51" s="23"/>
      <c r="C51" s="148"/>
      <c r="D51" s="149"/>
      <c r="E51" s="10"/>
      <c r="F51" s="34"/>
      <c r="G51" s="34"/>
      <c r="H51" s="57">
        <f>IF(OR(B51="",C51=""),0,VLOOKUP(B51,'PUNTS DIRECCIÓ'!$G$2:$H$33,2,FALSE))</f>
        <v>0</v>
      </c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</row>
    <row r="52" spans="1:27" x14ac:dyDescent="0.35">
      <c r="A52" s="41"/>
      <c r="B52" s="23"/>
      <c r="C52" s="148"/>
      <c r="D52" s="149"/>
      <c r="E52" s="10"/>
      <c r="F52" s="34"/>
      <c r="G52" s="34"/>
      <c r="H52" s="57">
        <f>IF(OR(B52="",C52=""),0,VLOOKUP(B52,'PUNTS DIRECCIÓ'!$G$2:$H$33,2,FALSE))</f>
        <v>0</v>
      </c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:27" ht="15" thickBot="1" x14ac:dyDescent="0.4">
      <c r="A53" s="41"/>
      <c r="B53" s="24"/>
      <c r="C53" s="136"/>
      <c r="D53" s="137"/>
      <c r="E53" s="11"/>
      <c r="F53" s="35"/>
      <c r="G53" s="35"/>
      <c r="H53" s="58">
        <f>IF(OR(B53="",C53=""),0,VLOOKUP(B53,'PUNTS DIRECCIÓ'!$G$2:$H$33,2,FALSE))</f>
        <v>0</v>
      </c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spans="1:27" ht="15" thickBot="1" x14ac:dyDescent="0.4">
      <c r="A54" s="41"/>
      <c r="B54" s="41"/>
      <c r="C54" s="41"/>
      <c r="D54" s="41"/>
      <c r="E54" s="41"/>
      <c r="F54" s="41"/>
      <c r="G54" s="51" t="s">
        <v>25</v>
      </c>
      <c r="H54" s="54">
        <f>IF(SUM(H50:H53)&gt;H48,H48,SUM(H50:H53))</f>
        <v>0</v>
      </c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spans="1:27" ht="15" thickBot="1" x14ac:dyDescent="0.4">
      <c r="A55" s="41"/>
      <c r="B55" s="41"/>
      <c r="C55" s="41"/>
      <c r="D55" s="41"/>
      <c r="E55" s="41"/>
      <c r="F55" s="41"/>
      <c r="G55" s="51"/>
      <c r="H55" s="59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spans="1:27" s="77" customFormat="1" ht="16" thickBot="1" x14ac:dyDescent="0.4">
      <c r="A56" s="76"/>
      <c r="B56" s="46" t="s">
        <v>93</v>
      </c>
      <c r="C56" s="76"/>
      <c r="D56" s="76"/>
      <c r="E56" s="76"/>
      <c r="F56" s="76"/>
      <c r="G56" s="48" t="s">
        <v>28</v>
      </c>
      <c r="H56" s="49">
        <v>3</v>
      </c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</row>
    <row r="57" spans="1:27" s="77" customFormat="1" ht="70.5" thickBot="1" x14ac:dyDescent="0.4">
      <c r="A57" s="76"/>
      <c r="B57" s="104" t="s">
        <v>29</v>
      </c>
      <c r="C57" s="105" t="s">
        <v>89</v>
      </c>
      <c r="D57" s="106" t="s">
        <v>90</v>
      </c>
      <c r="E57" s="105" t="s">
        <v>19</v>
      </c>
      <c r="F57" s="105" t="s">
        <v>91</v>
      </c>
      <c r="G57" s="107" t="s">
        <v>92</v>
      </c>
      <c r="H57" s="98" t="s">
        <v>21</v>
      </c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7" s="77" customFormat="1" x14ac:dyDescent="0.35">
      <c r="A58" s="76"/>
      <c r="B58" s="99"/>
      <c r="C58" s="100"/>
      <c r="D58" s="101"/>
      <c r="E58" s="102"/>
      <c r="F58" s="103"/>
      <c r="G58" s="103"/>
      <c r="H58" s="146">
        <f>IF(OR(B58="",B59=""),0,IF(COUNTIF(C58:C60,"TVdoc")=3,H56,IF(COUNTIF(C58:C60,"TVmovie")=3,H56,IF(COUNTIF(C58:C60,"Llarg cinemat.")&gt;=2,H56,0))))</f>
        <v>0</v>
      </c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7" s="77" customFormat="1" x14ac:dyDescent="0.35">
      <c r="A59" s="76"/>
      <c r="B59" s="78"/>
      <c r="C59" s="87"/>
      <c r="D59" s="79"/>
      <c r="E59" s="80"/>
      <c r="F59" s="81"/>
      <c r="G59" s="81"/>
      <c r="H59" s="14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7" s="77" customFormat="1" ht="15" thickBot="1" x14ac:dyDescent="0.4">
      <c r="A60" s="76"/>
      <c r="B60" s="82"/>
      <c r="C60" s="88"/>
      <c r="D60" s="83"/>
      <c r="E60" s="84"/>
      <c r="F60" s="85"/>
      <c r="G60" s="85"/>
      <c r="H60" s="147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7" s="77" customFormat="1" ht="15" thickBot="1" x14ac:dyDescent="0.4">
      <c r="A61" s="76"/>
      <c r="B61" s="76"/>
      <c r="C61" s="76"/>
      <c r="D61" s="76"/>
      <c r="E61" s="76"/>
      <c r="F61" s="76"/>
      <c r="G61" s="51" t="s">
        <v>25</v>
      </c>
      <c r="H61" s="86">
        <f>H58</f>
        <v>0</v>
      </c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</row>
    <row r="62" spans="1:27" ht="15" thickBot="1" x14ac:dyDescent="0.4">
      <c r="A62" s="41"/>
      <c r="B62" s="41"/>
      <c r="C62" s="41"/>
      <c r="D62" s="41"/>
      <c r="E62" s="41"/>
      <c r="F62" s="41"/>
      <c r="G62" s="41"/>
      <c r="H62" s="43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1:27" ht="16" thickBot="1" x14ac:dyDescent="0.4">
      <c r="A63" s="41"/>
      <c r="B63" s="152" t="s">
        <v>97</v>
      </c>
      <c r="C63" s="153"/>
      <c r="D63" s="153"/>
      <c r="E63" s="153"/>
      <c r="F63" s="153"/>
      <c r="G63" s="153"/>
      <c r="H63" s="154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spans="1:27" ht="24.75" customHeight="1" thickBot="1" x14ac:dyDescent="0.4">
      <c r="A64" s="41"/>
      <c r="B64" s="138" t="s">
        <v>98</v>
      </c>
      <c r="C64" s="139"/>
      <c r="D64" s="139"/>
      <c r="E64" s="61"/>
      <c r="F64" s="61"/>
      <c r="G64" s="70" t="s">
        <v>28</v>
      </c>
      <c r="H64" s="71">
        <v>3</v>
      </c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spans="1:27" ht="9.75" customHeight="1" thickBot="1" x14ac:dyDescent="0.4">
      <c r="A65" s="41"/>
      <c r="B65" s="112"/>
      <c r="C65" s="113"/>
      <c r="D65" s="113"/>
      <c r="E65" s="61"/>
      <c r="F65" s="61"/>
      <c r="G65" s="118"/>
      <c r="H65" s="119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spans="1:27" ht="15.75" customHeight="1" thickBot="1" x14ac:dyDescent="0.4">
      <c r="A66" s="41"/>
      <c r="B66" s="120" t="s">
        <v>100</v>
      </c>
      <c r="C66" s="61"/>
      <c r="D66" s="61"/>
      <c r="E66" s="61"/>
      <c r="F66" s="41"/>
      <c r="G66" s="61"/>
      <c r="H66" s="121" t="s">
        <v>21</v>
      </c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spans="1:27" ht="18" customHeight="1" thickBot="1" x14ac:dyDescent="0.4">
      <c r="A67" s="41"/>
      <c r="B67" s="134" t="s">
        <v>101</v>
      </c>
      <c r="C67" s="135"/>
      <c r="D67" s="38"/>
      <c r="E67" s="122"/>
      <c r="F67" s="123"/>
      <c r="G67" s="69"/>
      <c r="H67" s="40">
        <f>IF(D67="Sí",H64,0)</f>
        <v>0</v>
      </c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spans="1:27" ht="15" customHeight="1" thickBot="1" x14ac:dyDescent="0.4">
      <c r="A68" s="41"/>
      <c r="B68" s="138"/>
      <c r="C68" s="139"/>
      <c r="D68" s="113"/>
      <c r="E68" s="61"/>
      <c r="F68" s="61"/>
      <c r="G68" s="62" t="s">
        <v>25</v>
      </c>
      <c r="H68" s="52">
        <f>H67</f>
        <v>0</v>
      </c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1:27" ht="18" customHeight="1" thickBot="1" x14ac:dyDescent="0.4">
      <c r="A69" s="41"/>
      <c r="B69" s="155" t="s">
        <v>102</v>
      </c>
      <c r="C69" s="156"/>
      <c r="D69" s="156"/>
      <c r="E69" s="61"/>
      <c r="F69" s="61"/>
      <c r="G69" s="61"/>
      <c r="H69" s="73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1:27" ht="29.5" thickBot="1" x14ac:dyDescent="0.4">
      <c r="A70" s="41"/>
      <c r="B70" s="39" t="s">
        <v>29</v>
      </c>
      <c r="C70" s="8" t="s">
        <v>31</v>
      </c>
      <c r="D70" s="8"/>
      <c r="E70" s="6" t="s">
        <v>19</v>
      </c>
      <c r="F70" s="55" t="s">
        <v>30</v>
      </c>
      <c r="G70" s="56" t="s">
        <v>32</v>
      </c>
      <c r="H70" s="124" t="s">
        <v>21</v>
      </c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:27" x14ac:dyDescent="0.35">
      <c r="A71" s="41"/>
      <c r="B71" s="23"/>
      <c r="C71" s="148"/>
      <c r="D71" s="149"/>
      <c r="E71" s="34"/>
      <c r="F71" s="27"/>
      <c r="G71" s="28"/>
      <c r="H71" s="132">
        <f>IF(D67="Sí",0,IF(OR(B71="",G71=""),0,H64))</f>
        <v>0</v>
      </c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spans="1:27" ht="15" thickBot="1" x14ac:dyDescent="0.4">
      <c r="A72" s="41"/>
      <c r="B72" s="24"/>
      <c r="C72" s="136"/>
      <c r="D72" s="137"/>
      <c r="E72" s="35"/>
      <c r="F72" s="33"/>
      <c r="G72" s="36"/>
      <c r="H72" s="133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spans="1:27" ht="24.75" customHeight="1" thickBot="1" x14ac:dyDescent="0.4">
      <c r="A73" s="41"/>
      <c r="B73" s="63"/>
      <c r="C73" s="72"/>
      <c r="D73" s="72"/>
      <c r="E73" s="72"/>
      <c r="F73" s="72"/>
      <c r="G73" s="74" t="s">
        <v>25</v>
      </c>
      <c r="H73" s="54">
        <f>H71</f>
        <v>0</v>
      </c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spans="1:27" ht="15" thickBot="1" x14ac:dyDescent="0.4">
      <c r="A74" s="41"/>
      <c r="B74" s="61"/>
      <c r="C74" s="61"/>
      <c r="D74" s="61"/>
      <c r="E74" s="61"/>
      <c r="F74" s="61"/>
      <c r="G74" s="62"/>
      <c r="H74" s="59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spans="1:27" ht="15" thickBot="1" x14ac:dyDescent="0.4">
      <c r="A75" s="41"/>
      <c r="B75" s="41"/>
      <c r="C75" s="41"/>
      <c r="D75" s="41"/>
      <c r="E75" s="41"/>
      <c r="F75" s="63"/>
      <c r="G75" s="64" t="s">
        <v>37</v>
      </c>
      <c r="H75" s="40" t="str">
        <f>IF(C41="","",
IF(H46+H54+H61+IF(OR(D67="Sí",D67=""),H67,H73)&gt;6,6,H46+H54+H61+IF(OR(D67="Sí",D67=""),H67,H73)))</f>
        <v/>
      </c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</row>
    <row r="76" spans="1:27" ht="15" thickBot="1" x14ac:dyDescent="0.4">
      <c r="A76" s="41"/>
      <c r="B76" s="65"/>
      <c r="C76" s="65"/>
      <c r="D76" s="65"/>
      <c r="E76" s="65"/>
      <c r="F76" s="65"/>
      <c r="G76" s="65"/>
      <c r="H76" s="66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</row>
    <row r="77" spans="1:27" ht="15" thickBot="1" x14ac:dyDescent="0.4">
      <c r="A77" s="41"/>
      <c r="B77" s="41"/>
      <c r="C77" s="41"/>
      <c r="D77" s="41"/>
      <c r="E77" s="41"/>
      <c r="F77" s="41"/>
      <c r="G77" s="41"/>
      <c r="H77" s="43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</row>
    <row r="78" spans="1:27" ht="15" thickBot="1" x14ac:dyDescent="0.4">
      <c r="A78" s="41"/>
      <c r="B78" s="117" t="s">
        <v>38</v>
      </c>
      <c r="C78" s="150"/>
      <c r="D78" s="151"/>
      <c r="E78" s="50"/>
      <c r="F78" s="41"/>
      <c r="G78" s="41"/>
      <c r="H78" s="43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</row>
    <row r="79" spans="1:27" ht="15" thickBot="1" x14ac:dyDescent="0.4">
      <c r="A79" s="41"/>
      <c r="B79" s="41"/>
      <c r="C79" s="47"/>
      <c r="D79" s="61"/>
      <c r="E79" s="41"/>
      <c r="F79" s="41"/>
      <c r="G79" s="41"/>
      <c r="H79" s="43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</row>
    <row r="80" spans="1:27" ht="16" thickBot="1" x14ac:dyDescent="0.4">
      <c r="A80" s="41"/>
      <c r="B80" s="46" t="s">
        <v>15</v>
      </c>
      <c r="C80" s="41"/>
      <c r="D80" s="41"/>
      <c r="E80" s="41"/>
      <c r="F80" s="41"/>
      <c r="G80" s="48" t="s">
        <v>28</v>
      </c>
      <c r="H80" s="49">
        <v>2</v>
      </c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</row>
    <row r="81" spans="1:27" ht="15" thickBot="1" x14ac:dyDescent="0.4">
      <c r="A81" s="41"/>
      <c r="B81" s="95" t="s">
        <v>17</v>
      </c>
      <c r="C81" s="140" t="s">
        <v>24</v>
      </c>
      <c r="D81" s="141"/>
      <c r="E81" s="96" t="s">
        <v>18</v>
      </c>
      <c r="F81" s="97" t="s">
        <v>19</v>
      </c>
      <c r="G81" s="97" t="s">
        <v>20</v>
      </c>
      <c r="H81" s="98" t="s">
        <v>21</v>
      </c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spans="1:27" ht="15" thickBot="1" x14ac:dyDescent="0.4">
      <c r="A82" s="41"/>
      <c r="B82" s="22"/>
      <c r="C82" s="142"/>
      <c r="D82" s="143"/>
      <c r="E82" s="9"/>
      <c r="F82" s="37"/>
      <c r="G82" s="37"/>
      <c r="H82" s="53">
        <f>IF(OR(B82="",C82=""),0,VLOOKUP(B82,'PUNTS DIRECCIÓ'!$B$2:$C$33,2,FALSE))</f>
        <v>0</v>
      </c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:27" ht="15" thickBot="1" x14ac:dyDescent="0.4">
      <c r="A83" s="41"/>
      <c r="B83" s="41"/>
      <c r="C83" s="41"/>
      <c r="D83" s="41"/>
      <c r="E83" s="41"/>
      <c r="F83" s="41"/>
      <c r="G83" s="51" t="s">
        <v>25</v>
      </c>
      <c r="H83" s="52">
        <f>SUM(H82)</f>
        <v>0</v>
      </c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spans="1:27" ht="15" thickBot="1" x14ac:dyDescent="0.4">
      <c r="A84" s="41"/>
      <c r="B84" s="41"/>
      <c r="C84" s="41"/>
      <c r="D84" s="41"/>
      <c r="E84" s="41"/>
      <c r="F84" s="41"/>
      <c r="G84" s="41"/>
      <c r="H84" s="43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spans="1:27" ht="16" thickBot="1" x14ac:dyDescent="0.4">
      <c r="A85" s="41"/>
      <c r="B85" s="46" t="s">
        <v>16</v>
      </c>
      <c r="C85" s="41"/>
      <c r="D85" s="41"/>
      <c r="E85" s="41"/>
      <c r="F85" s="41"/>
      <c r="G85" s="48" t="s">
        <v>28</v>
      </c>
      <c r="H85" s="49">
        <v>4</v>
      </c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spans="1:27" ht="15" thickBot="1" x14ac:dyDescent="0.4">
      <c r="A86" s="41"/>
      <c r="B86" s="92" t="s">
        <v>17</v>
      </c>
      <c r="C86" s="140" t="s">
        <v>45</v>
      </c>
      <c r="D86" s="141"/>
      <c r="E86" s="93" t="s">
        <v>18</v>
      </c>
      <c r="F86" s="94" t="s">
        <v>19</v>
      </c>
      <c r="G86" s="94" t="s">
        <v>20</v>
      </c>
      <c r="H86" s="98" t="s">
        <v>21</v>
      </c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spans="1:27" x14ac:dyDescent="0.35">
      <c r="A87" s="41"/>
      <c r="B87" s="89"/>
      <c r="C87" s="144"/>
      <c r="D87" s="145"/>
      <c r="E87" s="90"/>
      <c r="F87" s="91"/>
      <c r="G87" s="91"/>
      <c r="H87" s="111">
        <f>IF(OR(B87="",C87=""),0,VLOOKUP(B87,'PUNTS DIRECCIÓ'!$G$2:$H$33,2,FALSE))</f>
        <v>0</v>
      </c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spans="1:27" x14ac:dyDescent="0.35">
      <c r="A88" s="41"/>
      <c r="B88" s="23"/>
      <c r="C88" s="148"/>
      <c r="D88" s="149"/>
      <c r="E88" s="10"/>
      <c r="F88" s="34"/>
      <c r="G88" s="34"/>
      <c r="H88" s="57">
        <f>IF(OR(B88="",C88=""),0,VLOOKUP(B88,'PUNTS DIRECCIÓ'!$G$2:$H$33,2,FALSE))</f>
        <v>0</v>
      </c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spans="1:27" x14ac:dyDescent="0.35">
      <c r="A89" s="41"/>
      <c r="B89" s="23"/>
      <c r="C89" s="148"/>
      <c r="D89" s="149"/>
      <c r="E89" s="10"/>
      <c r="F89" s="34"/>
      <c r="G89" s="34"/>
      <c r="H89" s="57">
        <f>IF(OR(B89="",C89=""),0,VLOOKUP(B89,'PUNTS DIRECCIÓ'!$G$2:$H$33,2,FALSE))</f>
        <v>0</v>
      </c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spans="1:27" ht="15" thickBot="1" x14ac:dyDescent="0.4">
      <c r="A90" s="41"/>
      <c r="B90" s="24"/>
      <c r="C90" s="136"/>
      <c r="D90" s="137"/>
      <c r="E90" s="11"/>
      <c r="F90" s="35"/>
      <c r="G90" s="35"/>
      <c r="H90" s="58">
        <f>IF(OR(B90="",C90=""),0,VLOOKUP(B90,'PUNTS DIRECCIÓ'!$G$2:$H$33,2,FALSE))</f>
        <v>0</v>
      </c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spans="1:27" ht="15" thickBot="1" x14ac:dyDescent="0.4">
      <c r="A91" s="41"/>
      <c r="B91" s="41"/>
      <c r="C91" s="41"/>
      <c r="D91" s="41"/>
      <c r="E91" s="41"/>
      <c r="F91" s="41"/>
      <c r="G91" s="51" t="s">
        <v>25</v>
      </c>
      <c r="H91" s="54">
        <f>IF(SUM(H87:H90)&gt;H85,H85,SUM(H87:H90))</f>
        <v>0</v>
      </c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spans="1:27" ht="15" thickBot="1" x14ac:dyDescent="0.4">
      <c r="A92" s="41"/>
      <c r="B92" s="41"/>
      <c r="C92" s="41"/>
      <c r="D92" s="41"/>
      <c r="E92" s="41"/>
      <c r="F92" s="41"/>
      <c r="G92" s="51"/>
      <c r="H92" s="59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spans="1:27" s="77" customFormat="1" ht="16" thickBot="1" x14ac:dyDescent="0.4">
      <c r="A93" s="76"/>
      <c r="B93" s="46" t="s">
        <v>93</v>
      </c>
      <c r="C93" s="76"/>
      <c r="D93" s="76"/>
      <c r="E93" s="76"/>
      <c r="F93" s="76"/>
      <c r="G93" s="48" t="s">
        <v>28</v>
      </c>
      <c r="H93" s="49">
        <v>3</v>
      </c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</row>
    <row r="94" spans="1:27" s="77" customFormat="1" ht="70.5" thickBot="1" x14ac:dyDescent="0.4">
      <c r="A94" s="76"/>
      <c r="B94" s="104" t="s">
        <v>29</v>
      </c>
      <c r="C94" s="105" t="s">
        <v>89</v>
      </c>
      <c r="D94" s="106" t="s">
        <v>90</v>
      </c>
      <c r="E94" s="105" t="s">
        <v>19</v>
      </c>
      <c r="F94" s="105" t="s">
        <v>91</v>
      </c>
      <c r="G94" s="107" t="s">
        <v>92</v>
      </c>
      <c r="H94" s="98" t="s">
        <v>21</v>
      </c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7" s="77" customFormat="1" x14ac:dyDescent="0.35">
      <c r="A95" s="76"/>
      <c r="B95" s="99"/>
      <c r="C95" s="100"/>
      <c r="D95" s="101"/>
      <c r="E95" s="102"/>
      <c r="F95" s="103"/>
      <c r="G95" s="103"/>
      <c r="H95" s="146">
        <f>IF(OR(B95="",B96=""),0,IF(COUNTIF(C95:C97,"TVdoc")=3,H93,IF(COUNTIF(C95:C97,"TVmovie")=3,H93,IF(COUNTIF(C95:C97,"Llarg cinemat.")&gt;=2,H93,0))))</f>
        <v>0</v>
      </c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7" s="77" customFormat="1" x14ac:dyDescent="0.35">
      <c r="A96" s="76"/>
      <c r="B96" s="78"/>
      <c r="C96" s="87"/>
      <c r="D96" s="79"/>
      <c r="E96" s="80"/>
      <c r="F96" s="81"/>
      <c r="G96" s="81"/>
      <c r="H96" s="14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7" s="77" customFormat="1" ht="15" thickBot="1" x14ac:dyDescent="0.4">
      <c r="A97" s="76"/>
      <c r="B97" s="82"/>
      <c r="C97" s="88"/>
      <c r="D97" s="83"/>
      <c r="E97" s="84"/>
      <c r="F97" s="85"/>
      <c r="G97" s="85"/>
      <c r="H97" s="147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7" s="77" customFormat="1" ht="15" thickBot="1" x14ac:dyDescent="0.4">
      <c r="A98" s="76"/>
      <c r="B98" s="76"/>
      <c r="C98" s="76"/>
      <c r="D98" s="76"/>
      <c r="E98" s="76"/>
      <c r="F98" s="76"/>
      <c r="G98" s="51" t="s">
        <v>25</v>
      </c>
      <c r="H98" s="86">
        <f>H95</f>
        <v>0</v>
      </c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</row>
    <row r="99" spans="1:27" ht="15" thickBot="1" x14ac:dyDescent="0.4">
      <c r="A99" s="41"/>
      <c r="B99" s="41"/>
      <c r="C99" s="41"/>
      <c r="D99" s="41"/>
      <c r="E99" s="41"/>
      <c r="F99" s="41"/>
      <c r="G99" s="41"/>
      <c r="H99" s="43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spans="1:27" ht="16" thickBot="1" x14ac:dyDescent="0.4">
      <c r="A100" s="41"/>
      <c r="B100" s="152" t="s">
        <v>97</v>
      </c>
      <c r="C100" s="153"/>
      <c r="D100" s="153"/>
      <c r="E100" s="153"/>
      <c r="F100" s="153"/>
      <c r="G100" s="153"/>
      <c r="H100" s="154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spans="1:27" ht="24.75" customHeight="1" thickBot="1" x14ac:dyDescent="0.4">
      <c r="A101" s="41"/>
      <c r="B101" s="138" t="s">
        <v>98</v>
      </c>
      <c r="C101" s="139"/>
      <c r="D101" s="139"/>
      <c r="E101" s="61"/>
      <c r="F101" s="61"/>
      <c r="G101" s="70" t="s">
        <v>28</v>
      </c>
      <c r="H101" s="71">
        <v>3</v>
      </c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spans="1:27" ht="9.75" customHeight="1" thickBot="1" x14ac:dyDescent="0.4">
      <c r="A102" s="41"/>
      <c r="B102" s="112"/>
      <c r="C102" s="113"/>
      <c r="D102" s="113"/>
      <c r="E102" s="61"/>
      <c r="F102" s="61"/>
      <c r="G102" s="118"/>
      <c r="H102" s="119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</row>
    <row r="103" spans="1:27" ht="15.75" customHeight="1" thickBot="1" x14ac:dyDescent="0.4">
      <c r="A103" s="41"/>
      <c r="B103" s="120" t="s">
        <v>100</v>
      </c>
      <c r="C103" s="61"/>
      <c r="D103" s="61"/>
      <c r="E103" s="61"/>
      <c r="F103" s="41"/>
      <c r="G103" s="61"/>
      <c r="H103" s="121" t="s">
        <v>21</v>
      </c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</row>
    <row r="104" spans="1:27" ht="18" customHeight="1" thickBot="1" x14ac:dyDescent="0.4">
      <c r="A104" s="41"/>
      <c r="B104" s="134" t="s">
        <v>101</v>
      </c>
      <c r="C104" s="135"/>
      <c r="D104" s="38"/>
      <c r="E104" s="122"/>
      <c r="F104" s="123"/>
      <c r="G104" s="69"/>
      <c r="H104" s="40">
        <f>IF(D104="Sí",H101,0)</f>
        <v>0</v>
      </c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</row>
    <row r="105" spans="1:27" ht="15" customHeight="1" thickBot="1" x14ac:dyDescent="0.4">
      <c r="A105" s="41"/>
      <c r="B105" s="138"/>
      <c r="C105" s="139"/>
      <c r="D105" s="113"/>
      <c r="E105" s="61"/>
      <c r="F105" s="61"/>
      <c r="G105" s="62" t="s">
        <v>25</v>
      </c>
      <c r="H105" s="52">
        <f>H104</f>
        <v>0</v>
      </c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</row>
    <row r="106" spans="1:27" ht="18" customHeight="1" thickBot="1" x14ac:dyDescent="0.4">
      <c r="A106" s="41"/>
      <c r="B106" s="155" t="s">
        <v>102</v>
      </c>
      <c r="C106" s="156"/>
      <c r="D106" s="156"/>
      <c r="E106" s="61"/>
      <c r="F106" s="61"/>
      <c r="G106" s="61"/>
      <c r="H106" s="73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</row>
    <row r="107" spans="1:27" ht="29.5" thickBot="1" x14ac:dyDescent="0.4">
      <c r="A107" s="41"/>
      <c r="B107" s="39" t="s">
        <v>29</v>
      </c>
      <c r="C107" s="8" t="s">
        <v>31</v>
      </c>
      <c r="D107" s="8"/>
      <c r="E107" s="6" t="s">
        <v>19</v>
      </c>
      <c r="F107" s="55" t="s">
        <v>30</v>
      </c>
      <c r="G107" s="56" t="s">
        <v>32</v>
      </c>
      <c r="H107" s="124" t="s">
        <v>21</v>
      </c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</row>
    <row r="108" spans="1:27" x14ac:dyDescent="0.35">
      <c r="A108" s="41"/>
      <c r="B108" s="23"/>
      <c r="C108" s="148"/>
      <c r="D108" s="149"/>
      <c r="E108" s="34"/>
      <c r="F108" s="27"/>
      <c r="G108" s="28"/>
      <c r="H108" s="132">
        <f>IF(D104="Sí",0,IF(OR(B108="",G108=""),0,H101))</f>
        <v>0</v>
      </c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1:27" ht="15" thickBot="1" x14ac:dyDescent="0.4">
      <c r="A109" s="41"/>
      <c r="B109" s="24"/>
      <c r="C109" s="136"/>
      <c r="D109" s="137"/>
      <c r="E109" s="35"/>
      <c r="F109" s="33"/>
      <c r="G109" s="36"/>
      <c r="H109" s="133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spans="1:27" ht="24.75" customHeight="1" thickBot="1" x14ac:dyDescent="0.4">
      <c r="A110" s="41"/>
      <c r="B110" s="63"/>
      <c r="C110" s="72"/>
      <c r="D110" s="72"/>
      <c r="E110" s="72"/>
      <c r="F110" s="72"/>
      <c r="G110" s="74" t="s">
        <v>25</v>
      </c>
      <c r="H110" s="54">
        <f>H108</f>
        <v>0</v>
      </c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spans="1:27" ht="15" thickBot="1" x14ac:dyDescent="0.4">
      <c r="A111" s="41"/>
      <c r="B111" s="61"/>
      <c r="C111" s="61"/>
      <c r="D111" s="61"/>
      <c r="E111" s="61"/>
      <c r="F111" s="61"/>
      <c r="G111" s="62"/>
      <c r="H111" s="59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spans="1:27" ht="15" thickBot="1" x14ac:dyDescent="0.4">
      <c r="A112" s="41"/>
      <c r="B112" s="41"/>
      <c r="C112" s="41"/>
      <c r="D112" s="41"/>
      <c r="E112" s="41"/>
      <c r="F112" s="63"/>
      <c r="G112" s="64" t="s">
        <v>39</v>
      </c>
      <c r="H112" s="40" t="str">
        <f>IF(C78="","",
IF(H83+H91+H98+IF(OR(D104="Sí",D104=""),H104,H110)&gt;6,6,H83+H91+H98+IF(OR(D104="Sí",D104=""),H104,H110)))</f>
        <v/>
      </c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spans="1:27" ht="15" thickBot="1" x14ac:dyDescent="0.4">
      <c r="A113" s="41"/>
      <c r="B113" s="65"/>
      <c r="C113" s="65"/>
      <c r="D113" s="65"/>
      <c r="E113" s="65"/>
      <c r="F113" s="65"/>
      <c r="G113" s="65"/>
      <c r="H113" s="66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1:27" ht="15" thickBot="1" x14ac:dyDescent="0.4">
      <c r="A114" s="41"/>
      <c r="B114" s="42"/>
      <c r="C114" s="61"/>
      <c r="D114" s="61"/>
      <c r="E114" s="61"/>
      <c r="F114" s="61"/>
      <c r="G114" s="61"/>
      <c r="H114" s="59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1:27" ht="15" thickBot="1" x14ac:dyDescent="0.4">
      <c r="A115" s="41"/>
      <c r="B115" s="45"/>
      <c r="C115" s="41"/>
      <c r="D115" s="41"/>
      <c r="E115" s="41"/>
      <c r="F115" s="41"/>
      <c r="G115" s="67" t="s">
        <v>44</v>
      </c>
      <c r="H115" s="68" t="str">
        <f>IF(H112="",(IF(H75="",H38,(H38+H75)/2)),(H38+H75+H112)/3)</f>
        <v/>
      </c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spans="1:27" x14ac:dyDescent="0.35">
      <c r="A116" s="41"/>
      <c r="B116" s="41"/>
      <c r="C116" s="41"/>
      <c r="D116" s="41"/>
      <c r="E116" s="41"/>
      <c r="F116" s="41"/>
      <c r="G116" s="41"/>
      <c r="H116" s="43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spans="1:27" x14ac:dyDescent="0.35">
      <c r="A117" s="41"/>
      <c r="B117" s="41"/>
      <c r="C117" s="41"/>
      <c r="D117" s="41"/>
      <c r="E117" s="41"/>
      <c r="F117" s="41"/>
      <c r="G117" s="41"/>
      <c r="H117" s="43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1:27" x14ac:dyDescent="0.35">
      <c r="A118" s="41"/>
      <c r="B118" s="41"/>
      <c r="C118" s="41"/>
      <c r="D118" s="41"/>
      <c r="E118" s="41"/>
      <c r="F118" s="41"/>
      <c r="G118" s="41"/>
      <c r="H118" s="43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1:27" x14ac:dyDescent="0.35">
      <c r="A119" s="41"/>
      <c r="B119" s="41"/>
      <c r="C119" s="41"/>
      <c r="D119" s="41"/>
      <c r="E119" s="41"/>
      <c r="F119" s="41"/>
      <c r="G119" s="41"/>
      <c r="H119" s="43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spans="1:27" x14ac:dyDescent="0.35">
      <c r="A120" s="41"/>
      <c r="B120" s="41"/>
      <c r="C120" s="41"/>
      <c r="D120" s="41"/>
      <c r="E120" s="41"/>
      <c r="F120" s="41"/>
      <c r="G120" s="41"/>
      <c r="H120" s="43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spans="1:27" x14ac:dyDescent="0.35">
      <c r="A121" s="41"/>
      <c r="B121" s="41"/>
      <c r="C121" s="41"/>
      <c r="D121" s="41"/>
      <c r="E121" s="41"/>
      <c r="F121" s="41"/>
      <c r="G121" s="41"/>
      <c r="H121" s="43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spans="1:27" x14ac:dyDescent="0.35">
      <c r="A122" s="41"/>
      <c r="B122" s="41"/>
      <c r="C122" s="41"/>
      <c r="D122" s="41"/>
      <c r="E122" s="41"/>
      <c r="F122" s="41"/>
      <c r="G122" s="41"/>
      <c r="H122" s="43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1:27" x14ac:dyDescent="0.35">
      <c r="A123" s="41"/>
      <c r="B123" s="41"/>
      <c r="C123" s="41"/>
      <c r="D123" s="41"/>
      <c r="E123" s="41"/>
      <c r="F123" s="41"/>
      <c r="G123" s="41"/>
      <c r="H123" s="43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1:27" x14ac:dyDescent="0.35">
      <c r="A124" s="41"/>
      <c r="B124" s="41"/>
      <c r="C124" s="41"/>
      <c r="D124" s="41"/>
      <c r="E124" s="41"/>
      <c r="F124" s="41"/>
      <c r="G124" s="41"/>
      <c r="H124" s="43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spans="1:27" x14ac:dyDescent="0.35">
      <c r="A125" s="41"/>
      <c r="B125" s="41"/>
      <c r="C125" s="41"/>
      <c r="D125" s="41"/>
      <c r="E125" s="41"/>
      <c r="F125" s="41"/>
      <c r="G125" s="41"/>
      <c r="H125" s="43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spans="1:27" x14ac:dyDescent="0.35">
      <c r="A126" s="41"/>
      <c r="B126" s="41"/>
      <c r="C126" s="41"/>
      <c r="D126" s="41"/>
      <c r="E126" s="41"/>
      <c r="F126" s="41"/>
      <c r="G126" s="41"/>
      <c r="H126" s="43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spans="1:27" x14ac:dyDescent="0.35">
      <c r="A127" s="41"/>
      <c r="B127" s="41"/>
      <c r="C127" s="41"/>
      <c r="D127" s="41"/>
      <c r="E127" s="41"/>
      <c r="F127" s="41"/>
      <c r="G127" s="41"/>
      <c r="H127" s="43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spans="1:27" x14ac:dyDescent="0.35">
      <c r="A128" s="41"/>
      <c r="B128" s="41"/>
      <c r="C128" s="41"/>
      <c r="D128" s="41"/>
      <c r="E128" s="41"/>
      <c r="F128" s="41"/>
      <c r="G128" s="41"/>
      <c r="H128" s="43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spans="1:27" x14ac:dyDescent="0.35">
      <c r="A129" s="41"/>
      <c r="B129" s="41"/>
      <c r="C129" s="41"/>
      <c r="D129" s="41"/>
      <c r="E129" s="41"/>
      <c r="F129" s="41"/>
      <c r="G129" s="41"/>
      <c r="H129" s="43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spans="1:27" x14ac:dyDescent="0.35">
      <c r="A130" s="41"/>
      <c r="B130" s="41"/>
      <c r="C130" s="41"/>
      <c r="D130" s="41"/>
      <c r="E130" s="41"/>
      <c r="F130" s="41"/>
      <c r="G130" s="41"/>
      <c r="H130" s="43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spans="1:27" x14ac:dyDescent="0.35">
      <c r="A131" s="41"/>
      <c r="B131" s="41"/>
      <c r="C131" s="41"/>
      <c r="D131" s="41"/>
      <c r="E131" s="41"/>
      <c r="F131" s="41"/>
      <c r="G131" s="41"/>
      <c r="H131" s="43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spans="1:27" x14ac:dyDescent="0.35">
      <c r="A132" s="41"/>
      <c r="B132" s="41"/>
      <c r="C132" s="41"/>
      <c r="D132" s="41"/>
      <c r="E132" s="41"/>
      <c r="F132" s="41"/>
      <c r="G132" s="41"/>
      <c r="H132" s="43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spans="1:27" x14ac:dyDescent="0.35">
      <c r="A133" s="41"/>
      <c r="B133" s="41"/>
      <c r="C133" s="41"/>
      <c r="D133" s="41"/>
      <c r="E133" s="41"/>
      <c r="F133" s="41"/>
      <c r="G133" s="41"/>
      <c r="H133" s="43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spans="1:27" x14ac:dyDescent="0.35">
      <c r="A134" s="41"/>
      <c r="B134" s="41"/>
      <c r="C134" s="41"/>
      <c r="D134" s="41"/>
      <c r="E134" s="41"/>
      <c r="F134" s="41"/>
      <c r="G134" s="41"/>
      <c r="H134" s="43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spans="1:27" x14ac:dyDescent="0.35">
      <c r="A135" s="41"/>
      <c r="B135" s="41"/>
      <c r="C135" s="41"/>
      <c r="D135" s="41"/>
      <c r="E135" s="41"/>
      <c r="F135" s="41"/>
      <c r="G135" s="41"/>
      <c r="H135" s="43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spans="1:27" x14ac:dyDescent="0.35">
      <c r="A136" s="41"/>
      <c r="B136" s="41"/>
      <c r="C136" s="41"/>
      <c r="D136" s="41"/>
      <c r="E136" s="41"/>
      <c r="F136" s="41"/>
      <c r="G136" s="41"/>
      <c r="H136" s="43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spans="1:27" x14ac:dyDescent="0.35">
      <c r="A137" s="41"/>
      <c r="B137" s="41"/>
      <c r="C137" s="41"/>
      <c r="D137" s="41"/>
      <c r="E137" s="41"/>
      <c r="F137" s="41"/>
      <c r="G137" s="41"/>
      <c r="H137" s="43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spans="1:27" x14ac:dyDescent="0.35">
      <c r="A138" s="41"/>
      <c r="B138" s="41"/>
      <c r="C138" s="41"/>
      <c r="D138" s="41"/>
      <c r="E138" s="41"/>
      <c r="F138" s="41"/>
      <c r="G138" s="41"/>
      <c r="H138" s="43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spans="1:27" x14ac:dyDescent="0.35">
      <c r="A139" s="41"/>
      <c r="B139" s="41"/>
      <c r="C139" s="41"/>
      <c r="D139" s="41"/>
      <c r="E139" s="41"/>
      <c r="F139" s="41"/>
      <c r="G139" s="41"/>
      <c r="H139" s="43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spans="1:27" x14ac:dyDescent="0.35">
      <c r="A140" s="41"/>
      <c r="B140" s="41"/>
      <c r="C140" s="41"/>
      <c r="D140" s="41"/>
      <c r="E140" s="41"/>
      <c r="F140" s="41"/>
      <c r="G140" s="41"/>
      <c r="H140" s="43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spans="1:27" x14ac:dyDescent="0.35">
      <c r="A141" s="41"/>
      <c r="B141" s="41"/>
      <c r="C141" s="41"/>
      <c r="D141" s="41"/>
      <c r="E141" s="41"/>
      <c r="F141" s="41"/>
      <c r="G141" s="41"/>
      <c r="H141" s="43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spans="1:27" x14ac:dyDescent="0.35">
      <c r="A142" s="41"/>
      <c r="B142" s="41"/>
      <c r="C142" s="41"/>
      <c r="D142" s="41"/>
      <c r="E142" s="41"/>
      <c r="F142" s="41"/>
      <c r="G142" s="41"/>
      <c r="H142" s="43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</row>
    <row r="143" spans="1:27" x14ac:dyDescent="0.35">
      <c r="A143" s="41"/>
      <c r="B143" s="41"/>
      <c r="C143" s="41"/>
      <c r="D143" s="41"/>
      <c r="E143" s="41"/>
      <c r="F143" s="41"/>
      <c r="G143" s="41"/>
      <c r="H143" s="43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</row>
    <row r="144" spans="1:27" x14ac:dyDescent="0.35">
      <c r="A144" s="41"/>
      <c r="B144" s="41"/>
      <c r="C144" s="41"/>
      <c r="D144" s="41"/>
      <c r="E144" s="41"/>
      <c r="F144" s="41"/>
      <c r="G144" s="41"/>
      <c r="H144" s="43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</row>
    <row r="145" spans="1:27" x14ac:dyDescent="0.35">
      <c r="A145" s="41"/>
      <c r="B145" s="41"/>
      <c r="C145" s="41"/>
      <c r="D145" s="41"/>
      <c r="E145" s="41"/>
      <c r="F145" s="41"/>
      <c r="G145" s="41"/>
      <c r="H145" s="43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</row>
    <row r="146" spans="1:27" x14ac:dyDescent="0.35">
      <c r="A146" s="41"/>
      <c r="B146" s="41"/>
      <c r="C146" s="41"/>
      <c r="D146" s="41"/>
      <c r="E146" s="41"/>
      <c r="F146" s="41"/>
      <c r="G146" s="41"/>
      <c r="H146" s="43"/>
    </row>
    <row r="147" spans="1:27" x14ac:dyDescent="0.35">
      <c r="A147" s="41"/>
      <c r="B147" s="41"/>
      <c r="C147" s="41"/>
      <c r="D147" s="41"/>
      <c r="E147" s="41"/>
      <c r="F147" s="41"/>
      <c r="G147" s="41"/>
      <c r="H147" s="43"/>
    </row>
    <row r="148" spans="1:27" x14ac:dyDescent="0.35">
      <c r="B148" s="41"/>
      <c r="C148" s="41"/>
      <c r="D148" s="41"/>
      <c r="E148" s="41"/>
      <c r="F148" s="41"/>
      <c r="G148" s="41"/>
      <c r="H148" s="43"/>
    </row>
  </sheetData>
  <sheetProtection algorithmName="SHA-512" hashValue="nCSJnx07tWYfrjhpKQfrMaZWKwdbd3+WuWjYS/u+YvhcbipEMRdtLfIsaj2QNdASjLXnvULWPS0CcoLSlKVgLw==" saltValue="DhXDY6CEMUaC+EB5R+yL8A==" spinCount="100000" sheet="1" objects="1" scenarios="1"/>
  <dataConsolidate/>
  <mergeCells count="51">
    <mergeCell ref="B27:D27"/>
    <mergeCell ref="B32:D32"/>
    <mergeCell ref="B30:C30"/>
    <mergeCell ref="B64:D64"/>
    <mergeCell ref="C88:D88"/>
    <mergeCell ref="B68:C68"/>
    <mergeCell ref="B69:D69"/>
    <mergeCell ref="C109:D109"/>
    <mergeCell ref="C89:D89"/>
    <mergeCell ref="C90:D90"/>
    <mergeCell ref="H95:H97"/>
    <mergeCell ref="B100:H100"/>
    <mergeCell ref="C108:D108"/>
    <mergeCell ref="H108:H109"/>
    <mergeCell ref="B101:D101"/>
    <mergeCell ref="B105:C105"/>
    <mergeCell ref="B106:D106"/>
    <mergeCell ref="C4:D4"/>
    <mergeCell ref="C41:D41"/>
    <mergeCell ref="C78:D78"/>
    <mergeCell ref="C34:D34"/>
    <mergeCell ref="C35:D35"/>
    <mergeCell ref="B26:H26"/>
    <mergeCell ref="C44:D44"/>
    <mergeCell ref="C45:D45"/>
    <mergeCell ref="C49:D49"/>
    <mergeCell ref="C50:D50"/>
    <mergeCell ref="C51:D51"/>
    <mergeCell ref="C52:D52"/>
    <mergeCell ref="C53:D53"/>
    <mergeCell ref="H58:H60"/>
    <mergeCell ref="B63:H63"/>
    <mergeCell ref="C71:D71"/>
    <mergeCell ref="C7:D7"/>
    <mergeCell ref="C8:D8"/>
    <mergeCell ref="H21:H23"/>
    <mergeCell ref="C12:D12"/>
    <mergeCell ref="C13:D13"/>
    <mergeCell ref="C14:D14"/>
    <mergeCell ref="C15:D15"/>
    <mergeCell ref="C16:D16"/>
    <mergeCell ref="H71:H72"/>
    <mergeCell ref="B104:C104"/>
    <mergeCell ref="C72:D72"/>
    <mergeCell ref="B31:C31"/>
    <mergeCell ref="H34:H35"/>
    <mergeCell ref="B67:C67"/>
    <mergeCell ref="C81:D81"/>
    <mergeCell ref="C82:D82"/>
    <mergeCell ref="C86:D86"/>
    <mergeCell ref="C87:D87"/>
  </mergeCells>
  <dataValidations count="10">
    <dataValidation type="custom" allowBlank="1" showInputMessage="1" showErrorMessage="1" error="Omplir només en cas que el nou realitzador hagi dirigit i estrenat 1 o 2 llargmetratges. En aquest cas, cal indicar &quot;No&quot; a la casella prèvia." sqref="B35 B72 B109" xr:uid="{00000000-0002-0000-0100-000000000000}">
      <formula1>D30="No"</formula1>
    </dataValidation>
    <dataValidation type="custom" allowBlank="1" showInputMessage="1" showErrorMessage="1" error="Omplir només en cas que el nou realitzador hagi dirigit i estrenat 1 o 2 llargmetratges. En aquest cas, cal indicar &quot;No&quot; a la casella prèvia." sqref="E35 E72 E109" xr:uid="{00000000-0002-0000-0100-000001000000}">
      <formula1>D30="No"</formula1>
    </dataValidation>
    <dataValidation type="custom" allowBlank="1" showInputMessage="1" showErrorMessage="1" error="Omplir només en cas que el nou realitzador hagi dirigit i estrenat 1 o 2 llargmetratges. En aquest cas, cal indicar &quot;No&quot; a la casella prèvia." sqref="F35 F72 F109" xr:uid="{00000000-0002-0000-0100-000002000000}">
      <formula1>D30="No"</formula1>
    </dataValidation>
    <dataValidation type="custom" allowBlank="1" showInputMessage="1" showErrorMessage="1" error="Omplir només en cas que el nou realitzador hagi dirigit i estrenat 1 o 2 llargmetratges. En aquest cas, cal indicar &quot;No&quot; a la casella prèvia." sqref="C35 C72 C109" xr:uid="{00000000-0002-0000-0100-000003000000}">
      <formula1>D30="No"</formula1>
    </dataValidation>
    <dataValidation type="custom" allowBlank="1" showInputMessage="1" showErrorMessage="1" error="Omplir només en cas que el nou realitzador hagi dirigit i estrenat 1 o 2 llargmetratges. En aquest cas, cal indicar &quot;No&quot; a la casella prèvia." sqref="G35 G72 G109" xr:uid="{00000000-0002-0000-0100-000004000000}">
      <formula1>D30="No"</formula1>
    </dataValidation>
    <dataValidation type="custom" allowBlank="1" showInputMessage="1" showErrorMessage="1" error="Omplir només en cas que el nou realitzador hagi dirigit i estrenat 1 o 2 llargmetratges. En aquest cas, cal indicar &quot;No&quot; a la casella prèvia." sqref="B34 B71 B108" xr:uid="{00000000-0002-0000-0100-000005000000}">
      <formula1>D30="No"</formula1>
    </dataValidation>
    <dataValidation type="custom" allowBlank="1" showInputMessage="1" showErrorMessage="1" error="Omplir només en cas que el nou realitzador hagi dirigit i estrenat 1 o 2 llargmetratges. En aquest cas, cal indicar &quot;No&quot; a la casella prèvia." sqref="C34 C71 C108" xr:uid="{00000000-0002-0000-0100-000006000000}">
      <formula1>D30="No"</formula1>
    </dataValidation>
    <dataValidation type="custom" allowBlank="1" showInputMessage="1" showErrorMessage="1" error="Omplir només en cas que el nou realitzador hagi dirigit i estrenat 1 o 2 llargmetratges. En aquest cas, cal indicar &quot;No&quot; a la casella prèvia." sqref="E34 E71 E108" xr:uid="{00000000-0002-0000-0100-000007000000}">
      <formula1>D30="No"</formula1>
    </dataValidation>
    <dataValidation type="custom" allowBlank="1" showInputMessage="1" showErrorMessage="1" error="Omplir només en cas que el nou realitzador hagi dirigit i estrenat 1 o 2 llargmetratges. En aquest cas, cal indicar &quot;No&quot; a la casella prèvia." sqref="F34 F71 F108" xr:uid="{00000000-0002-0000-0100-000008000000}">
      <formula1>D30="No"</formula1>
    </dataValidation>
    <dataValidation type="custom" allowBlank="1" showInputMessage="1" showErrorMessage="1" error="Omplir només en cas que el nou realitzador hagi dirigit i estrenat 1 o 2 llargmetratges. En aquest cas, cal indicar &quot;No&quot; a la casella prèvia." sqref="G34 G71 G108" xr:uid="{00000000-0002-0000-0100-000009000000}">
      <formula1>D30="No"</formula1>
    </dataValidation>
  </dataValidations>
  <pageMargins left="0.7" right="0.7" top="0.75" bottom="0.75" header="0.3" footer="0.3"/>
  <pageSetup paperSize="9" scale="40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A000000}">
          <x14:formula1>
            <xm:f>'PUNTS DIRECCIÓ'!$J$1:$J$2</xm:f>
          </x14:formula1>
          <xm:sqref>E8 E45 E50:E53 E13:E16 E82 E87:E90</xm:sqref>
        </x14:dataValidation>
        <x14:dataValidation type="list" allowBlank="1" showInputMessage="1" showErrorMessage="1" xr:uid="{00000000-0002-0000-0100-00000B000000}">
          <x14:formula1>
            <xm:f>'PUNTS DIRECCIÓ'!$K$1:$K$2</xm:f>
          </x14:formula1>
          <xm:sqref>D30 D67 D104</xm:sqref>
        </x14:dataValidation>
        <x14:dataValidation type="list" allowBlank="1" showInputMessage="1" showErrorMessage="1" xr:uid="{00000000-0002-0000-0100-00000C000000}">
          <x14:formula1>
            <xm:f>'PUNTS DIRECCIÓ'!$B$2:$B$33</xm:f>
          </x14:formula1>
          <xm:sqref>B8 B45 B82</xm:sqref>
        </x14:dataValidation>
        <x14:dataValidation type="list" allowBlank="1" showInputMessage="1" showErrorMessage="1" xr:uid="{00000000-0002-0000-0100-00000D000000}">
          <x14:formula1>
            <xm:f>'PUNTS DIRECCIÓ'!$G$2:$G$33</xm:f>
          </x14:formula1>
          <xm:sqref>B13:B16 B50:B53 B87:B90</xm:sqref>
        </x14:dataValidation>
        <x14:dataValidation type="list" allowBlank="1" showInputMessage="1" showErrorMessage="1" xr:uid="{00000000-0002-0000-0100-00000E000000}">
          <x14:formula1>
            <xm:f>'PUNTS DIRECCIÓ'!$J$5:$J$7</xm:f>
          </x14:formula1>
          <xm:sqref>C21:C23 C58:C60 C95:C97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"/>
  <sheetViews>
    <sheetView zoomScale="85" zoomScaleNormal="85" workbookViewId="0">
      <selection sqref="A1:H33"/>
    </sheetView>
  </sheetViews>
  <sheetFormatPr defaultRowHeight="14.5" x14ac:dyDescent="0.35"/>
  <cols>
    <col min="2" max="2" width="106.26953125" bestFit="1" customWidth="1"/>
    <col min="4" max="4" width="3.7265625" customWidth="1"/>
    <col min="5" max="5" width="3" customWidth="1"/>
    <col min="7" max="7" width="106.26953125" bestFit="1" customWidth="1"/>
    <col min="9" max="9" width="4.1796875" customWidth="1"/>
  </cols>
  <sheetData>
    <row r="1" spans="1:12" x14ac:dyDescent="0.35">
      <c r="A1" s="1"/>
      <c r="B1" s="2" t="s">
        <v>15</v>
      </c>
      <c r="C1" s="5" t="s">
        <v>27</v>
      </c>
      <c r="F1" s="1"/>
      <c r="G1" s="2" t="s">
        <v>16</v>
      </c>
      <c r="H1" s="5" t="s">
        <v>27</v>
      </c>
      <c r="J1" t="s">
        <v>22</v>
      </c>
      <c r="K1" t="s">
        <v>33</v>
      </c>
      <c r="L1" t="s">
        <v>68</v>
      </c>
    </row>
    <row r="2" spans="1:12" x14ac:dyDescent="0.35">
      <c r="A2" s="3">
        <v>1</v>
      </c>
      <c r="B2" s="4" t="s">
        <v>0</v>
      </c>
      <c r="C2" s="3">
        <v>2</v>
      </c>
      <c r="F2" s="3">
        <v>1</v>
      </c>
      <c r="G2" s="4" t="s">
        <v>0</v>
      </c>
      <c r="H2" s="3">
        <v>2</v>
      </c>
      <c r="J2" t="s">
        <v>23</v>
      </c>
      <c r="K2" t="s">
        <v>34</v>
      </c>
    </row>
    <row r="3" spans="1:12" x14ac:dyDescent="0.35">
      <c r="A3" s="3">
        <v>2</v>
      </c>
      <c r="B3" s="4" t="s">
        <v>71</v>
      </c>
      <c r="C3" s="3">
        <v>2</v>
      </c>
      <c r="F3" s="3">
        <v>2</v>
      </c>
      <c r="G3" s="4" t="s">
        <v>71</v>
      </c>
      <c r="H3" s="3">
        <v>2</v>
      </c>
    </row>
    <row r="4" spans="1:12" x14ac:dyDescent="0.35">
      <c r="A4" s="3">
        <v>3</v>
      </c>
      <c r="B4" s="4" t="s">
        <v>1</v>
      </c>
      <c r="C4" s="3">
        <v>2</v>
      </c>
      <c r="F4" s="3">
        <v>3</v>
      </c>
      <c r="G4" s="4" t="s">
        <v>1</v>
      </c>
      <c r="H4" s="3">
        <v>2</v>
      </c>
    </row>
    <row r="5" spans="1:12" x14ac:dyDescent="0.35">
      <c r="A5" s="3">
        <v>4</v>
      </c>
      <c r="B5" s="4" t="s">
        <v>72</v>
      </c>
      <c r="C5" s="3">
        <v>2</v>
      </c>
      <c r="F5" s="3">
        <v>4</v>
      </c>
      <c r="G5" s="4" t="s">
        <v>72</v>
      </c>
      <c r="H5" s="3">
        <v>2</v>
      </c>
      <c r="J5" t="s">
        <v>94</v>
      </c>
    </row>
    <row r="6" spans="1:12" x14ac:dyDescent="0.35">
      <c r="A6" s="3">
        <v>5</v>
      </c>
      <c r="B6" s="4" t="s">
        <v>73</v>
      </c>
      <c r="C6" s="3">
        <v>2</v>
      </c>
      <c r="F6" s="3">
        <v>5</v>
      </c>
      <c r="G6" s="4" t="s">
        <v>73</v>
      </c>
      <c r="H6" s="3">
        <v>2</v>
      </c>
      <c r="J6" t="s">
        <v>95</v>
      </c>
    </row>
    <row r="7" spans="1:12" x14ac:dyDescent="0.35">
      <c r="A7" s="3">
        <v>6</v>
      </c>
      <c r="B7" s="4" t="s">
        <v>74</v>
      </c>
      <c r="C7" s="3">
        <v>2</v>
      </c>
      <c r="F7" s="3">
        <v>6</v>
      </c>
      <c r="G7" s="4" t="s">
        <v>74</v>
      </c>
      <c r="H7" s="3">
        <v>2</v>
      </c>
      <c r="J7" t="s">
        <v>96</v>
      </c>
    </row>
    <row r="8" spans="1:12" x14ac:dyDescent="0.35">
      <c r="A8" s="3">
        <v>7</v>
      </c>
      <c r="B8" s="4" t="s">
        <v>75</v>
      </c>
      <c r="C8" s="3">
        <v>2</v>
      </c>
      <c r="F8" s="3">
        <v>7</v>
      </c>
      <c r="G8" s="4" t="s">
        <v>75</v>
      </c>
      <c r="H8" s="3">
        <v>2</v>
      </c>
    </row>
    <row r="9" spans="1:12" x14ac:dyDescent="0.35">
      <c r="A9" s="3">
        <v>8</v>
      </c>
      <c r="B9" s="4" t="s">
        <v>2</v>
      </c>
      <c r="C9" s="3">
        <v>2</v>
      </c>
      <c r="F9" s="3">
        <v>8</v>
      </c>
      <c r="G9" s="4" t="s">
        <v>2</v>
      </c>
      <c r="H9" s="3">
        <v>2</v>
      </c>
    </row>
    <row r="10" spans="1:12" x14ac:dyDescent="0.35">
      <c r="A10" s="3">
        <v>9</v>
      </c>
      <c r="B10" s="4" t="s">
        <v>3</v>
      </c>
      <c r="C10" s="3">
        <v>2</v>
      </c>
      <c r="F10" s="3">
        <v>9</v>
      </c>
      <c r="G10" s="4" t="s">
        <v>3</v>
      </c>
      <c r="H10" s="3">
        <v>2</v>
      </c>
    </row>
    <row r="11" spans="1:12" x14ac:dyDescent="0.35">
      <c r="A11" s="3">
        <v>10</v>
      </c>
      <c r="B11" s="4" t="s">
        <v>4</v>
      </c>
      <c r="C11" s="3">
        <v>2</v>
      </c>
      <c r="F11" s="3">
        <v>10</v>
      </c>
      <c r="G11" s="4" t="s">
        <v>4</v>
      </c>
      <c r="H11" s="3">
        <v>2</v>
      </c>
    </row>
    <row r="12" spans="1:12" x14ac:dyDescent="0.35">
      <c r="A12" s="3">
        <v>11</v>
      </c>
      <c r="B12" s="4" t="s">
        <v>5</v>
      </c>
      <c r="C12" s="3">
        <v>2</v>
      </c>
      <c r="F12" s="3">
        <v>11</v>
      </c>
      <c r="G12" s="4" t="s">
        <v>5</v>
      </c>
      <c r="H12" s="3">
        <v>2</v>
      </c>
    </row>
    <row r="13" spans="1:12" x14ac:dyDescent="0.35">
      <c r="A13" s="3">
        <v>12</v>
      </c>
      <c r="B13" s="4" t="s">
        <v>6</v>
      </c>
      <c r="C13" s="3">
        <v>2</v>
      </c>
      <c r="F13" s="3">
        <v>12</v>
      </c>
      <c r="G13" s="4" t="s">
        <v>6</v>
      </c>
      <c r="H13" s="3">
        <v>2</v>
      </c>
    </row>
    <row r="14" spans="1:12" x14ac:dyDescent="0.35">
      <c r="A14" s="3">
        <v>13</v>
      </c>
      <c r="B14" s="4" t="s">
        <v>7</v>
      </c>
      <c r="C14" s="3">
        <v>2</v>
      </c>
      <c r="F14" s="3">
        <v>13</v>
      </c>
      <c r="G14" s="4" t="s">
        <v>7</v>
      </c>
      <c r="H14" s="3">
        <v>2</v>
      </c>
    </row>
    <row r="15" spans="1:12" x14ac:dyDescent="0.35">
      <c r="A15" s="3">
        <v>14</v>
      </c>
      <c r="B15" s="4" t="s">
        <v>8</v>
      </c>
      <c r="C15" s="3">
        <v>2</v>
      </c>
      <c r="F15" s="3">
        <v>14</v>
      </c>
      <c r="G15" s="4" t="s">
        <v>8</v>
      </c>
      <c r="H15" s="3">
        <v>2</v>
      </c>
    </row>
    <row r="16" spans="1:12" x14ac:dyDescent="0.35">
      <c r="A16" s="3">
        <v>15</v>
      </c>
      <c r="B16" s="4" t="s">
        <v>9</v>
      </c>
      <c r="C16" s="3">
        <v>2</v>
      </c>
      <c r="F16" s="3">
        <v>15</v>
      </c>
      <c r="G16" s="4" t="s">
        <v>9</v>
      </c>
      <c r="H16" s="3">
        <v>2</v>
      </c>
    </row>
    <row r="17" spans="1:8" x14ac:dyDescent="0.35">
      <c r="A17" s="3">
        <v>16</v>
      </c>
      <c r="B17" s="4" t="s">
        <v>10</v>
      </c>
      <c r="C17" s="3">
        <v>2</v>
      </c>
      <c r="F17" s="3">
        <v>16</v>
      </c>
      <c r="G17" s="4" t="s">
        <v>10</v>
      </c>
      <c r="H17" s="3">
        <v>2</v>
      </c>
    </row>
    <row r="18" spans="1:8" x14ac:dyDescent="0.35">
      <c r="A18" s="3">
        <v>17</v>
      </c>
      <c r="B18" s="4" t="s">
        <v>11</v>
      </c>
      <c r="C18" s="3">
        <v>2</v>
      </c>
      <c r="F18" s="3">
        <v>17</v>
      </c>
      <c r="G18" s="4" t="s">
        <v>11</v>
      </c>
      <c r="H18" s="3">
        <v>2</v>
      </c>
    </row>
    <row r="19" spans="1:8" x14ac:dyDescent="0.35">
      <c r="A19" s="3">
        <v>18</v>
      </c>
      <c r="B19" s="4" t="s">
        <v>76</v>
      </c>
      <c r="C19" s="3">
        <v>2</v>
      </c>
      <c r="F19" s="3">
        <v>18</v>
      </c>
      <c r="G19" s="4" t="s">
        <v>76</v>
      </c>
      <c r="H19" s="3">
        <v>2</v>
      </c>
    </row>
    <row r="20" spans="1:8" x14ac:dyDescent="0.35">
      <c r="A20" s="3">
        <v>19</v>
      </c>
      <c r="B20" s="4" t="s">
        <v>12</v>
      </c>
      <c r="C20" s="3">
        <v>2</v>
      </c>
      <c r="F20" s="3">
        <v>19</v>
      </c>
      <c r="G20" s="4" t="s">
        <v>12</v>
      </c>
      <c r="H20" s="3">
        <v>2</v>
      </c>
    </row>
    <row r="21" spans="1:8" x14ac:dyDescent="0.35">
      <c r="A21" s="3">
        <v>20</v>
      </c>
      <c r="B21" s="4" t="s">
        <v>87</v>
      </c>
      <c r="C21" s="3">
        <v>2</v>
      </c>
      <c r="F21" s="3">
        <v>20</v>
      </c>
      <c r="G21" s="4" t="s">
        <v>87</v>
      </c>
      <c r="H21" s="3">
        <v>2</v>
      </c>
    </row>
    <row r="22" spans="1:8" x14ac:dyDescent="0.35">
      <c r="A22" s="3">
        <v>21</v>
      </c>
      <c r="B22" s="4" t="s">
        <v>77</v>
      </c>
      <c r="C22" s="3">
        <v>2</v>
      </c>
      <c r="F22" s="3">
        <v>21</v>
      </c>
      <c r="G22" s="4" t="s">
        <v>77</v>
      </c>
      <c r="H22" s="3">
        <v>2</v>
      </c>
    </row>
    <row r="23" spans="1:8" x14ac:dyDescent="0.35">
      <c r="A23" s="3">
        <v>22</v>
      </c>
      <c r="B23" s="4" t="s">
        <v>78</v>
      </c>
      <c r="C23" s="3">
        <v>2</v>
      </c>
      <c r="F23" s="3">
        <v>22</v>
      </c>
      <c r="G23" s="4" t="s">
        <v>78</v>
      </c>
      <c r="H23" s="3">
        <v>2</v>
      </c>
    </row>
    <row r="24" spans="1:8" x14ac:dyDescent="0.35">
      <c r="A24" s="3">
        <v>23</v>
      </c>
      <c r="B24" s="4" t="s">
        <v>79</v>
      </c>
      <c r="C24" s="3">
        <v>2</v>
      </c>
      <c r="F24" s="3">
        <v>23</v>
      </c>
      <c r="G24" s="4" t="s">
        <v>79</v>
      </c>
      <c r="H24" s="3">
        <v>2</v>
      </c>
    </row>
    <row r="25" spans="1:8" x14ac:dyDescent="0.35">
      <c r="A25" s="3">
        <v>24</v>
      </c>
      <c r="B25" s="4" t="s">
        <v>80</v>
      </c>
      <c r="C25" s="3">
        <v>2</v>
      </c>
      <c r="F25" s="3">
        <v>24</v>
      </c>
      <c r="G25" s="4" t="s">
        <v>80</v>
      </c>
      <c r="H25" s="3">
        <v>1</v>
      </c>
    </row>
    <row r="26" spans="1:8" x14ac:dyDescent="0.35">
      <c r="A26" s="3">
        <v>25</v>
      </c>
      <c r="B26" s="4" t="s">
        <v>81</v>
      </c>
      <c r="C26" s="3">
        <v>2</v>
      </c>
      <c r="F26" s="3">
        <v>25</v>
      </c>
      <c r="G26" s="4" t="s">
        <v>81</v>
      </c>
      <c r="H26" s="3">
        <v>1</v>
      </c>
    </row>
    <row r="27" spans="1:8" x14ac:dyDescent="0.35">
      <c r="A27" s="3">
        <v>26</v>
      </c>
      <c r="B27" s="4" t="s">
        <v>82</v>
      </c>
      <c r="C27" s="3">
        <v>2</v>
      </c>
      <c r="F27" s="3">
        <v>26</v>
      </c>
      <c r="G27" s="4" t="s">
        <v>82</v>
      </c>
      <c r="H27" s="3">
        <v>1</v>
      </c>
    </row>
    <row r="28" spans="1:8" x14ac:dyDescent="0.35">
      <c r="A28" s="3">
        <v>27</v>
      </c>
      <c r="B28" s="4" t="s">
        <v>83</v>
      </c>
      <c r="C28" s="3">
        <v>2</v>
      </c>
      <c r="F28" s="3">
        <v>27</v>
      </c>
      <c r="G28" s="4" t="s">
        <v>83</v>
      </c>
      <c r="H28" s="3">
        <v>1</v>
      </c>
    </row>
    <row r="29" spans="1:8" x14ac:dyDescent="0.35">
      <c r="A29" s="3">
        <v>28</v>
      </c>
      <c r="B29" s="4" t="s">
        <v>13</v>
      </c>
      <c r="C29" s="3">
        <v>2</v>
      </c>
      <c r="F29" s="3">
        <v>28</v>
      </c>
      <c r="G29" s="4" t="s">
        <v>13</v>
      </c>
      <c r="H29" s="3">
        <v>1</v>
      </c>
    </row>
    <row r="30" spans="1:8" x14ac:dyDescent="0.35">
      <c r="A30" s="3">
        <v>29</v>
      </c>
      <c r="B30" s="4" t="s">
        <v>14</v>
      </c>
      <c r="C30" s="3">
        <v>2</v>
      </c>
      <c r="F30" s="3">
        <v>29</v>
      </c>
      <c r="G30" s="4" t="s">
        <v>14</v>
      </c>
      <c r="H30" s="3">
        <v>1</v>
      </c>
    </row>
    <row r="31" spans="1:8" x14ac:dyDescent="0.35">
      <c r="A31" s="3">
        <v>30</v>
      </c>
      <c r="B31" s="4" t="s">
        <v>84</v>
      </c>
      <c r="C31" s="3">
        <v>2</v>
      </c>
      <c r="F31" s="3">
        <v>30</v>
      </c>
      <c r="G31" s="4" t="s">
        <v>84</v>
      </c>
      <c r="H31" s="3">
        <v>1</v>
      </c>
    </row>
    <row r="32" spans="1:8" x14ac:dyDescent="0.35">
      <c r="A32" s="3">
        <v>31</v>
      </c>
      <c r="B32" s="4" t="s">
        <v>85</v>
      </c>
      <c r="C32" s="3">
        <v>2</v>
      </c>
      <c r="F32" s="3">
        <v>31</v>
      </c>
      <c r="G32" s="4" t="s">
        <v>85</v>
      </c>
      <c r="H32" s="3">
        <v>4</v>
      </c>
    </row>
    <row r="33" spans="1:8" x14ac:dyDescent="0.35">
      <c r="A33" s="3">
        <v>32</v>
      </c>
      <c r="B33" s="4" t="s">
        <v>86</v>
      </c>
      <c r="C33" s="3">
        <v>2</v>
      </c>
      <c r="F33" s="3">
        <v>32</v>
      </c>
      <c r="G33" s="4" t="s">
        <v>86</v>
      </c>
      <c r="H33" s="3">
        <v>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42"/>
  <sheetViews>
    <sheetView zoomScale="70" zoomScaleNormal="70" workbookViewId="0">
      <pane ySplit="2" topLeftCell="A3" activePane="bottomLeft" state="frozen"/>
      <selection activeCell="C25" sqref="C25"/>
      <selection pane="bottomLeft" activeCell="C4" sqref="C4:D4"/>
    </sheetView>
  </sheetViews>
  <sheetFormatPr defaultColWidth="9.1796875" defaultRowHeight="14.5" x14ac:dyDescent="0.35"/>
  <cols>
    <col min="1" max="1" width="9.1796875" style="7"/>
    <col min="2" max="2" width="71.26953125" style="7" customWidth="1"/>
    <col min="3" max="3" width="18.7265625" style="7" customWidth="1"/>
    <col min="4" max="4" width="61.54296875" style="7" customWidth="1"/>
    <col min="5" max="5" width="12.54296875" style="7" customWidth="1"/>
    <col min="6" max="6" width="16.453125" style="7" bestFit="1" customWidth="1"/>
    <col min="7" max="7" width="14.54296875" style="7" customWidth="1"/>
    <col min="8" max="8" width="14" style="19" bestFit="1" customWidth="1"/>
    <col min="9" max="16384" width="9.1796875" style="7"/>
  </cols>
  <sheetData>
    <row r="1" spans="1:27" x14ac:dyDescent="0.35">
      <c r="A1" s="41"/>
      <c r="B1" s="41"/>
      <c r="C1" s="41"/>
      <c r="D1" s="41"/>
      <c r="E1" s="41"/>
      <c r="F1" s="42" t="s">
        <v>40</v>
      </c>
      <c r="G1" s="41"/>
      <c r="H1" s="43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18.5" x14ac:dyDescent="0.35">
      <c r="A2" s="41"/>
      <c r="B2" s="44" t="s">
        <v>116</v>
      </c>
      <c r="C2" s="41"/>
      <c r="D2" s="41"/>
      <c r="E2" s="41"/>
      <c r="F2" s="45" t="s">
        <v>41</v>
      </c>
      <c r="G2" s="41"/>
      <c r="H2" s="43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5" thickBot="1" x14ac:dyDescent="0.4">
      <c r="A3" s="41"/>
      <c r="B3" s="41"/>
      <c r="C3" s="41"/>
      <c r="D3" s="41"/>
      <c r="E3" s="41"/>
      <c r="F3" s="41"/>
      <c r="G3" s="41"/>
      <c r="H3" s="43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15" thickBot="1" x14ac:dyDescent="0.4">
      <c r="A4" s="41"/>
      <c r="B4" s="117" t="s">
        <v>42</v>
      </c>
      <c r="C4" s="158"/>
      <c r="D4" s="151"/>
      <c r="E4" s="61"/>
      <c r="F4" s="41"/>
      <c r="G4" s="41"/>
      <c r="H4" s="43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ht="15" thickBot="1" x14ac:dyDescent="0.4">
      <c r="A5" s="41"/>
      <c r="B5" s="41"/>
      <c r="C5" s="61"/>
      <c r="D5" s="61"/>
      <c r="E5" s="41"/>
      <c r="F5" s="41"/>
      <c r="G5" s="41"/>
      <c r="H5" s="43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16" thickBot="1" x14ac:dyDescent="0.4">
      <c r="A6" s="41"/>
      <c r="B6" s="46" t="s">
        <v>15</v>
      </c>
      <c r="C6" s="41"/>
      <c r="D6" s="41"/>
      <c r="E6" s="41"/>
      <c r="F6" s="41"/>
      <c r="G6" s="48" t="s">
        <v>28</v>
      </c>
      <c r="H6" s="49">
        <v>1.5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 ht="15" thickBot="1" x14ac:dyDescent="0.4">
      <c r="A7" s="41"/>
      <c r="B7" s="95" t="s">
        <v>17</v>
      </c>
      <c r="C7" s="159" t="s">
        <v>24</v>
      </c>
      <c r="D7" s="160"/>
      <c r="E7" s="96" t="s">
        <v>18</v>
      </c>
      <c r="F7" s="97" t="s">
        <v>19</v>
      </c>
      <c r="G7" s="97" t="s">
        <v>20</v>
      </c>
      <c r="H7" s="98" t="s">
        <v>21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5" thickBot="1" x14ac:dyDescent="0.4">
      <c r="A8" s="41"/>
      <c r="B8" s="22"/>
      <c r="C8" s="142"/>
      <c r="D8" s="143"/>
      <c r="E8" s="9"/>
      <c r="F8" s="9"/>
      <c r="G8" s="37"/>
      <c r="H8" s="20">
        <f>IF(OR(B8="",C8=""),0,VLOOKUP(B8,'PUNTS GUIÓ'!$B$2:$C$33,2,FALSE))</f>
        <v>0</v>
      </c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5" thickBot="1" x14ac:dyDescent="0.4">
      <c r="A9" s="41"/>
      <c r="B9" s="41"/>
      <c r="C9" s="41"/>
      <c r="D9" s="41"/>
      <c r="E9" s="41"/>
      <c r="F9" s="41"/>
      <c r="G9" s="51" t="s">
        <v>25</v>
      </c>
      <c r="H9" s="52">
        <f>SUM(H8)</f>
        <v>0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ht="15" thickBot="1" x14ac:dyDescent="0.4">
      <c r="A10" s="41"/>
      <c r="B10" s="41"/>
      <c r="C10" s="41"/>
      <c r="D10" s="41"/>
      <c r="E10" s="41"/>
      <c r="F10" s="41"/>
      <c r="G10" s="41"/>
      <c r="H10" s="43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16" thickBot="1" x14ac:dyDescent="0.4">
      <c r="A11" s="41"/>
      <c r="B11" s="46" t="s">
        <v>99</v>
      </c>
      <c r="C11" s="41"/>
      <c r="D11" s="41"/>
      <c r="E11" s="41"/>
      <c r="F11" s="41"/>
      <c r="G11" s="48" t="s">
        <v>28</v>
      </c>
      <c r="H11" s="49">
        <v>3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ht="15" thickBot="1" x14ac:dyDescent="0.4">
      <c r="A12" s="41"/>
      <c r="B12" s="108" t="s">
        <v>17</v>
      </c>
      <c r="C12" s="127" t="s">
        <v>109</v>
      </c>
      <c r="D12" s="127" t="s">
        <v>45</v>
      </c>
      <c r="E12" s="109" t="s">
        <v>18</v>
      </c>
      <c r="F12" s="110" t="s">
        <v>19</v>
      </c>
      <c r="G12" s="110" t="s">
        <v>20</v>
      </c>
      <c r="H12" s="60" t="s">
        <v>21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 x14ac:dyDescent="0.35">
      <c r="A13" s="41"/>
      <c r="B13" s="89"/>
      <c r="C13" s="128"/>
      <c r="D13" s="114"/>
      <c r="E13" s="90"/>
      <c r="F13" s="91"/>
      <c r="G13" s="91"/>
      <c r="H13" s="111">
        <f>IF(OR(B13="",D13=""),0,VLOOKUP(B13,'PUNTS GUIÓ'!$G$2:$H$33,2,FALSE))</f>
        <v>0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x14ac:dyDescent="0.35">
      <c r="A14" s="41"/>
      <c r="B14" s="23"/>
      <c r="C14" s="129"/>
      <c r="D14" s="115"/>
      <c r="E14" s="10"/>
      <c r="F14" s="34"/>
      <c r="G14" s="34"/>
      <c r="H14" s="57">
        <f>IF(OR(B14="",D14=""),0,VLOOKUP(B14,'PUNTS GUIÓ'!$G$2:$H$33,2,FALSE))</f>
        <v>0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x14ac:dyDescent="0.35">
      <c r="A15" s="41"/>
      <c r="B15" s="23"/>
      <c r="C15" s="129"/>
      <c r="D15" s="115"/>
      <c r="E15" s="10"/>
      <c r="F15" s="34"/>
      <c r="G15" s="34"/>
      <c r="H15" s="57">
        <f>IF(OR(B15="",D15=""),0,VLOOKUP(B15,'PUNTS GUIÓ'!$G$2:$H$33,2,FALSE))</f>
        <v>0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 x14ac:dyDescent="0.35">
      <c r="A16" s="41"/>
      <c r="B16" s="23"/>
      <c r="C16" s="129"/>
      <c r="D16" s="115"/>
      <c r="E16" s="10"/>
      <c r="F16" s="34"/>
      <c r="G16" s="34"/>
      <c r="H16" s="57">
        <f>IF(OR(B16="",D16=""),0,VLOOKUP(B16,'PUNTS GUIÓ'!$G$2:$H$33,2,FALSE))</f>
        <v>0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1:27" x14ac:dyDescent="0.35">
      <c r="A17" s="41"/>
      <c r="B17" s="23"/>
      <c r="C17" s="129"/>
      <c r="D17" s="115"/>
      <c r="E17" s="10"/>
      <c r="F17" s="34"/>
      <c r="G17" s="34"/>
      <c r="H17" s="57">
        <f>IF(OR(B17="",D17=""),0,VLOOKUP(B17,'PUNTS GUIÓ'!$G$2:$H$33,2,FALSE))</f>
        <v>0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ht="15" thickBot="1" x14ac:dyDescent="0.4">
      <c r="A18" s="41"/>
      <c r="B18" s="24"/>
      <c r="C18" s="130"/>
      <c r="D18" s="116"/>
      <c r="E18" s="11"/>
      <c r="F18" s="35"/>
      <c r="G18" s="35"/>
      <c r="H18" s="58">
        <f>IF(OR(B18="",D18=""),0,VLOOKUP(B18,'PUNTS GUIÓ'!$G$2:$H$33,2,FALSE))</f>
        <v>0</v>
      </c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 ht="15" thickBot="1" x14ac:dyDescent="0.4">
      <c r="A19" s="41"/>
      <c r="B19" s="41"/>
      <c r="C19" s="41"/>
      <c r="D19" s="41"/>
      <c r="E19" s="41"/>
      <c r="F19" s="41"/>
      <c r="G19" s="51" t="s">
        <v>25</v>
      </c>
      <c r="H19" s="54">
        <f>IF(SUM(H13:H18)&gt;H11,H11,SUM(H13:H18))</f>
        <v>0</v>
      </c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 ht="15" thickBot="1" x14ac:dyDescent="0.4">
      <c r="A20" s="41"/>
      <c r="B20" s="41"/>
      <c r="C20" s="41"/>
      <c r="D20" s="41"/>
      <c r="E20" s="41"/>
      <c r="F20" s="41"/>
      <c r="G20" s="41"/>
      <c r="H20" s="43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 s="77" customFormat="1" ht="16" thickBot="1" x14ac:dyDescent="0.4">
      <c r="A21" s="76"/>
      <c r="B21" s="46" t="s">
        <v>88</v>
      </c>
      <c r="C21" s="76"/>
      <c r="D21" s="76"/>
      <c r="E21" s="76"/>
      <c r="F21" s="76"/>
      <c r="G21" s="48" t="s">
        <v>28</v>
      </c>
      <c r="H21" s="49">
        <v>1.5</v>
      </c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1:27" s="77" customFormat="1" ht="70.5" thickBot="1" x14ac:dyDescent="0.4">
      <c r="A22" s="76"/>
      <c r="B22" s="104" t="s">
        <v>29</v>
      </c>
      <c r="C22" s="105" t="s">
        <v>89</v>
      </c>
      <c r="D22" s="106" t="s">
        <v>90</v>
      </c>
      <c r="E22" s="105" t="s">
        <v>19</v>
      </c>
      <c r="F22" s="105" t="s">
        <v>91</v>
      </c>
      <c r="G22" s="107" t="s">
        <v>92</v>
      </c>
      <c r="H22" s="98" t="s">
        <v>21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</row>
    <row r="23" spans="1:27" s="77" customFormat="1" x14ac:dyDescent="0.35">
      <c r="A23" s="76"/>
      <c r="B23" s="99"/>
      <c r="C23" s="100"/>
      <c r="D23" s="101"/>
      <c r="E23" s="102"/>
      <c r="F23" s="103"/>
      <c r="G23" s="103"/>
      <c r="H23" s="146">
        <f>IF(OR(B23="",B24=""),0,IF(COUNTIF(C23:C25,"TVdoc")=3,H21,IF(COUNTIF(C23:C25,"TVmovie")=3,H21,IF(COUNTIF(C23:C25,"Llarg cinemat.")&gt;=2,H21,0))))</f>
        <v>0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</row>
    <row r="24" spans="1:27" s="77" customFormat="1" x14ac:dyDescent="0.35">
      <c r="A24" s="76"/>
      <c r="B24" s="78"/>
      <c r="C24" s="87"/>
      <c r="D24" s="79"/>
      <c r="E24" s="80"/>
      <c r="F24" s="81"/>
      <c r="G24" s="81"/>
      <c r="H24" s="14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</row>
    <row r="25" spans="1:27" s="77" customFormat="1" ht="15" thickBot="1" x14ac:dyDescent="0.4">
      <c r="A25" s="76"/>
      <c r="B25" s="82"/>
      <c r="C25" s="88"/>
      <c r="D25" s="83"/>
      <c r="E25" s="84"/>
      <c r="F25" s="85"/>
      <c r="G25" s="85"/>
      <c r="H25" s="147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</row>
    <row r="26" spans="1:27" s="77" customFormat="1" ht="15" thickBot="1" x14ac:dyDescent="0.4">
      <c r="A26" s="76"/>
      <c r="B26" s="76"/>
      <c r="C26" s="76"/>
      <c r="D26" s="76"/>
      <c r="E26" s="76"/>
      <c r="F26" s="76"/>
      <c r="G26" s="51" t="s">
        <v>25</v>
      </c>
      <c r="H26" s="86">
        <f>H23</f>
        <v>0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</row>
    <row r="27" spans="1:27" ht="15" thickBot="1" x14ac:dyDescent="0.4">
      <c r="A27" s="41"/>
      <c r="B27" s="41"/>
      <c r="C27" s="41"/>
      <c r="D27" s="41"/>
      <c r="E27" s="41"/>
      <c r="F27" s="41"/>
      <c r="G27" s="41"/>
      <c r="H27" s="43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15" thickBot="1" x14ac:dyDescent="0.4">
      <c r="A28" s="41"/>
      <c r="B28" s="41"/>
      <c r="C28" s="41"/>
      <c r="D28" s="41"/>
      <c r="E28" s="41"/>
      <c r="F28" s="63"/>
      <c r="G28" s="64" t="s">
        <v>46</v>
      </c>
      <c r="H28" s="52" t="str">
        <f>IF(C4="","",IF((H9+H19+H26)&gt;4,4,(H9+H19+H26)))</f>
        <v/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15" thickBot="1" x14ac:dyDescent="0.4">
      <c r="A29" s="41"/>
      <c r="B29" s="65"/>
      <c r="C29" s="65"/>
      <c r="D29" s="65"/>
      <c r="E29" s="65"/>
      <c r="F29" s="65"/>
      <c r="G29" s="65"/>
      <c r="H29" s="66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ht="15" thickBot="1" x14ac:dyDescent="0.4">
      <c r="A30" s="41"/>
      <c r="B30" s="41"/>
      <c r="C30" s="41"/>
      <c r="D30" s="41"/>
      <c r="E30" s="41"/>
      <c r="F30" s="41"/>
      <c r="G30" s="41"/>
      <c r="H30" s="43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ht="15" thickBot="1" x14ac:dyDescent="0.4">
      <c r="A31" s="41"/>
      <c r="B31" s="117" t="s">
        <v>49</v>
      </c>
      <c r="C31" s="158"/>
      <c r="D31" s="151"/>
      <c r="E31" s="50"/>
      <c r="F31" s="41"/>
      <c r="G31" s="41"/>
      <c r="H31" s="43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</row>
    <row r="32" spans="1:27" ht="15" thickBot="1" x14ac:dyDescent="0.4">
      <c r="A32" s="41"/>
      <c r="B32" s="41"/>
      <c r="C32" s="47"/>
      <c r="D32" s="61"/>
      <c r="E32" s="41"/>
      <c r="F32" s="41"/>
      <c r="G32" s="41"/>
      <c r="H32" s="43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</row>
    <row r="33" spans="1:27" ht="16" thickBot="1" x14ac:dyDescent="0.4">
      <c r="A33" s="41"/>
      <c r="B33" s="46" t="s">
        <v>15</v>
      </c>
      <c r="C33" s="41"/>
      <c r="D33" s="41"/>
      <c r="E33" s="41"/>
      <c r="F33" s="41"/>
      <c r="G33" s="48" t="s">
        <v>28</v>
      </c>
      <c r="H33" s="49">
        <v>1.5</v>
      </c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</row>
    <row r="34" spans="1:27" ht="15" thickBot="1" x14ac:dyDescent="0.4">
      <c r="A34" s="41"/>
      <c r="B34" s="95" t="s">
        <v>17</v>
      </c>
      <c r="C34" s="159" t="s">
        <v>24</v>
      </c>
      <c r="D34" s="160"/>
      <c r="E34" s="96" t="s">
        <v>18</v>
      </c>
      <c r="F34" s="97" t="s">
        <v>19</v>
      </c>
      <c r="G34" s="97" t="s">
        <v>20</v>
      </c>
      <c r="H34" s="98" t="s">
        <v>21</v>
      </c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1:27" ht="15" thickBot="1" x14ac:dyDescent="0.4">
      <c r="A35" s="41"/>
      <c r="B35" s="22"/>
      <c r="C35" s="142"/>
      <c r="D35" s="143"/>
      <c r="E35" s="9"/>
      <c r="F35" s="9"/>
      <c r="G35" s="37"/>
      <c r="H35" s="20">
        <f>IF(OR(B35="",C35=""),0,VLOOKUP(B35,'PUNTS GUIÓ'!$B$2:$C$33,2,FALSE))</f>
        <v>0</v>
      </c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</row>
    <row r="36" spans="1:27" ht="15" thickBot="1" x14ac:dyDescent="0.4">
      <c r="A36" s="41"/>
      <c r="B36" s="41"/>
      <c r="C36" s="41"/>
      <c r="D36" s="41"/>
      <c r="E36" s="41"/>
      <c r="F36" s="41"/>
      <c r="G36" s="51" t="s">
        <v>25</v>
      </c>
      <c r="H36" s="52">
        <f>SUM(H35)</f>
        <v>0</v>
      </c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1:27" ht="15" thickBot="1" x14ac:dyDescent="0.4">
      <c r="A37" s="41"/>
      <c r="B37" s="41"/>
      <c r="C37" s="41"/>
      <c r="D37" s="41"/>
      <c r="E37" s="41"/>
      <c r="F37" s="41"/>
      <c r="G37" s="41"/>
      <c r="H37" s="43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</row>
    <row r="38" spans="1:27" ht="16" thickBot="1" x14ac:dyDescent="0.4">
      <c r="A38" s="41"/>
      <c r="B38" s="46" t="s">
        <v>99</v>
      </c>
      <c r="C38" s="41"/>
      <c r="D38" s="41"/>
      <c r="E38" s="41"/>
      <c r="F38" s="41"/>
      <c r="G38" s="48" t="s">
        <v>28</v>
      </c>
      <c r="H38" s="49">
        <v>3</v>
      </c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</row>
    <row r="39" spans="1:27" ht="15" thickBot="1" x14ac:dyDescent="0.4">
      <c r="A39" s="41"/>
      <c r="B39" s="108" t="s">
        <v>17</v>
      </c>
      <c r="C39" s="127" t="s">
        <v>109</v>
      </c>
      <c r="D39" s="127" t="s">
        <v>45</v>
      </c>
      <c r="E39" s="109" t="s">
        <v>18</v>
      </c>
      <c r="F39" s="110" t="s">
        <v>19</v>
      </c>
      <c r="G39" s="110" t="s">
        <v>20</v>
      </c>
      <c r="H39" s="60" t="s">
        <v>21</v>
      </c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spans="1:27" x14ac:dyDescent="0.35">
      <c r="A40" s="41"/>
      <c r="B40" s="89"/>
      <c r="C40" s="128"/>
      <c r="D40" s="114"/>
      <c r="E40" s="90"/>
      <c r="F40" s="91"/>
      <c r="G40" s="91"/>
      <c r="H40" s="111">
        <f>IF(OR(B40="",D40=""),0,VLOOKUP(B40,'PUNTS GUIÓ'!$G$2:$H$33,2,FALSE))</f>
        <v>0</v>
      </c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</row>
    <row r="41" spans="1:27" x14ac:dyDescent="0.35">
      <c r="A41" s="41"/>
      <c r="B41" s="23"/>
      <c r="C41" s="129"/>
      <c r="D41" s="115"/>
      <c r="E41" s="10"/>
      <c r="F41" s="34"/>
      <c r="G41" s="34"/>
      <c r="H41" s="57">
        <f>IF(OR(B41="",D41=""),0,VLOOKUP(B41,'PUNTS GUIÓ'!$G$2:$H$33,2,FALSE))</f>
        <v>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spans="1:27" x14ac:dyDescent="0.35">
      <c r="A42" s="41"/>
      <c r="B42" s="23"/>
      <c r="C42" s="129"/>
      <c r="D42" s="115"/>
      <c r="E42" s="10"/>
      <c r="F42" s="34"/>
      <c r="G42" s="34"/>
      <c r="H42" s="57">
        <f>IF(OR(B42="",D42=""),0,VLOOKUP(B42,'PUNTS GUIÓ'!$G$2:$H$33,2,FALSE))</f>
        <v>0</v>
      </c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1:27" x14ac:dyDescent="0.35">
      <c r="A43" s="41"/>
      <c r="B43" s="23"/>
      <c r="C43" s="129"/>
      <c r="D43" s="115"/>
      <c r="E43" s="10"/>
      <c r="F43" s="34"/>
      <c r="G43" s="34"/>
      <c r="H43" s="57">
        <f>IF(OR(B43="",D43=""),0,VLOOKUP(B43,'PUNTS GUIÓ'!$G$2:$H$33,2,FALSE))</f>
        <v>0</v>
      </c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1:27" x14ac:dyDescent="0.35">
      <c r="A44" s="41"/>
      <c r="B44" s="23"/>
      <c r="C44" s="129"/>
      <c r="D44" s="115"/>
      <c r="E44" s="10"/>
      <c r="F44" s="34"/>
      <c r="G44" s="34"/>
      <c r="H44" s="57">
        <f>IF(OR(B44="",D44=""),0,VLOOKUP(B44,'PUNTS GUIÓ'!$G$2:$H$33,2,FALSE))</f>
        <v>0</v>
      </c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1:27" ht="15" thickBot="1" x14ac:dyDescent="0.4">
      <c r="A45" s="41"/>
      <c r="B45" s="24"/>
      <c r="C45" s="130"/>
      <c r="D45" s="116"/>
      <c r="E45" s="11"/>
      <c r="F45" s="35"/>
      <c r="G45" s="35"/>
      <c r="H45" s="58">
        <f>IF(OR(B45="",D45=""),0,VLOOKUP(B45,'PUNTS GUIÓ'!$G$2:$H$33,2,FALSE))</f>
        <v>0</v>
      </c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</row>
    <row r="46" spans="1:27" ht="15" thickBot="1" x14ac:dyDescent="0.4">
      <c r="A46" s="41"/>
      <c r="B46" s="41"/>
      <c r="C46" s="41"/>
      <c r="D46" s="41"/>
      <c r="E46" s="41"/>
      <c r="F46" s="41"/>
      <c r="G46" s="51" t="s">
        <v>25</v>
      </c>
      <c r="H46" s="54">
        <f>IF(SUM(H40:H45)&gt;H38,H38,SUM(H40:H45))</f>
        <v>0</v>
      </c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</row>
    <row r="47" spans="1:27" ht="15" thickBot="1" x14ac:dyDescent="0.4">
      <c r="A47" s="41"/>
      <c r="B47" s="41"/>
      <c r="C47" s="41"/>
      <c r="D47" s="41"/>
      <c r="E47" s="41"/>
      <c r="F47" s="41"/>
      <c r="G47" s="41"/>
      <c r="H47" s="43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1:27" s="77" customFormat="1" ht="16" thickBot="1" x14ac:dyDescent="0.4">
      <c r="A48" s="76"/>
      <c r="B48" s="46" t="s">
        <v>88</v>
      </c>
      <c r="C48" s="76"/>
      <c r="D48" s="76"/>
      <c r="E48" s="76"/>
      <c r="F48" s="76"/>
      <c r="G48" s="48" t="s">
        <v>28</v>
      </c>
      <c r="H48" s="49">
        <v>1.5</v>
      </c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</row>
    <row r="49" spans="1:27" s="77" customFormat="1" ht="70.5" thickBot="1" x14ac:dyDescent="0.4">
      <c r="A49" s="76"/>
      <c r="B49" s="104" t="s">
        <v>29</v>
      </c>
      <c r="C49" s="105" t="s">
        <v>89</v>
      </c>
      <c r="D49" s="106" t="s">
        <v>90</v>
      </c>
      <c r="E49" s="105" t="s">
        <v>19</v>
      </c>
      <c r="F49" s="105" t="s">
        <v>91</v>
      </c>
      <c r="G49" s="107" t="s">
        <v>92</v>
      </c>
      <c r="H49" s="98" t="s">
        <v>21</v>
      </c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</row>
    <row r="50" spans="1:27" s="77" customFormat="1" x14ac:dyDescent="0.35">
      <c r="A50" s="76"/>
      <c r="B50" s="99"/>
      <c r="C50" s="100"/>
      <c r="D50" s="101"/>
      <c r="E50" s="102"/>
      <c r="F50" s="103"/>
      <c r="G50" s="103"/>
      <c r="H50" s="146">
        <f>IF(OR(B50="",B51=""),0,IF(COUNTIF(C50:C52,"TVdoc")=3,H48,IF(COUNTIF(C50:C52,"TVmovie")=3,H48,IF(COUNTIF(C50:C52,"Llarg cinemat.")&gt;=2,H48,0))))</f>
        <v>0</v>
      </c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</row>
    <row r="51" spans="1:27" s="77" customFormat="1" x14ac:dyDescent="0.35">
      <c r="A51" s="76"/>
      <c r="B51" s="78"/>
      <c r="C51" s="87"/>
      <c r="D51" s="79"/>
      <c r="E51" s="80"/>
      <c r="F51" s="81"/>
      <c r="G51" s="81"/>
      <c r="H51" s="14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</row>
    <row r="52" spans="1:27" s="77" customFormat="1" ht="15" thickBot="1" x14ac:dyDescent="0.4">
      <c r="A52" s="76"/>
      <c r="B52" s="82"/>
      <c r="C52" s="88"/>
      <c r="D52" s="83"/>
      <c r="E52" s="84"/>
      <c r="F52" s="85"/>
      <c r="G52" s="85"/>
      <c r="H52" s="147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</row>
    <row r="53" spans="1:27" s="77" customFormat="1" ht="15" thickBot="1" x14ac:dyDescent="0.4">
      <c r="A53" s="76"/>
      <c r="B53" s="76"/>
      <c r="C53" s="76"/>
      <c r="D53" s="76"/>
      <c r="E53" s="76"/>
      <c r="F53" s="76"/>
      <c r="G53" s="51" t="s">
        <v>25</v>
      </c>
      <c r="H53" s="86">
        <f>H50</f>
        <v>0</v>
      </c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</row>
    <row r="54" spans="1:27" ht="15" thickBot="1" x14ac:dyDescent="0.4">
      <c r="A54" s="41"/>
      <c r="B54" s="41"/>
      <c r="C54" s="41"/>
      <c r="D54" s="41"/>
      <c r="E54" s="41"/>
      <c r="F54" s="41"/>
      <c r="G54" s="41"/>
      <c r="H54" s="43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</row>
    <row r="55" spans="1:27" ht="15" thickBot="1" x14ac:dyDescent="0.4">
      <c r="A55" s="41"/>
      <c r="B55" s="41"/>
      <c r="C55" s="41"/>
      <c r="D55" s="41"/>
      <c r="E55" s="41"/>
      <c r="F55" s="63"/>
      <c r="G55" s="64" t="s">
        <v>47</v>
      </c>
      <c r="H55" s="52" t="str">
        <f>IF(C31="","",IF((H36+H46+H53)&gt;4,4,(H36+H46+H53)))</f>
        <v/>
      </c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</row>
    <row r="56" spans="1:27" ht="15" thickBot="1" x14ac:dyDescent="0.4">
      <c r="A56" s="41"/>
      <c r="B56" s="65"/>
      <c r="C56" s="65"/>
      <c r="D56" s="65"/>
      <c r="E56" s="65"/>
      <c r="F56" s="65"/>
      <c r="G56" s="65"/>
      <c r="H56" s="66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</row>
    <row r="57" spans="1:27" ht="15" thickBot="1" x14ac:dyDescent="0.4">
      <c r="A57" s="41"/>
      <c r="B57" s="41"/>
      <c r="C57" s="41"/>
      <c r="D57" s="41"/>
      <c r="E57" s="41"/>
      <c r="F57" s="41"/>
      <c r="G57" s="41"/>
      <c r="H57" s="43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</row>
    <row r="58" spans="1:27" ht="15" thickBot="1" x14ac:dyDescent="0.4">
      <c r="A58" s="41"/>
      <c r="B58" s="117" t="s">
        <v>50</v>
      </c>
      <c r="C58" s="158"/>
      <c r="D58" s="151"/>
      <c r="E58" s="50"/>
      <c r="F58" s="41"/>
      <c r="G58" s="41"/>
      <c r="H58" s="43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</row>
    <row r="59" spans="1:27" ht="15" thickBot="1" x14ac:dyDescent="0.4">
      <c r="A59" s="41"/>
      <c r="B59" s="41"/>
      <c r="C59" s="47"/>
      <c r="D59" s="61"/>
      <c r="E59" s="41"/>
      <c r="F59" s="41"/>
      <c r="G59" s="41"/>
      <c r="H59" s="43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</row>
    <row r="60" spans="1:27" ht="16" thickBot="1" x14ac:dyDescent="0.4">
      <c r="A60" s="41"/>
      <c r="B60" s="46" t="s">
        <v>15</v>
      </c>
      <c r="C60" s="41"/>
      <c r="D60" s="41"/>
      <c r="E60" s="41"/>
      <c r="F60" s="41"/>
      <c r="G60" s="48" t="s">
        <v>28</v>
      </c>
      <c r="H60" s="49">
        <v>1.5</v>
      </c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</row>
    <row r="61" spans="1:27" ht="15" thickBot="1" x14ac:dyDescent="0.4">
      <c r="A61" s="41"/>
      <c r="B61" s="95" t="s">
        <v>17</v>
      </c>
      <c r="C61" s="159" t="s">
        <v>24</v>
      </c>
      <c r="D61" s="160"/>
      <c r="E61" s="96" t="s">
        <v>18</v>
      </c>
      <c r="F61" s="97" t="s">
        <v>19</v>
      </c>
      <c r="G61" s="97" t="s">
        <v>20</v>
      </c>
      <c r="H61" s="98" t="s">
        <v>21</v>
      </c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</row>
    <row r="62" spans="1:27" ht="15" thickBot="1" x14ac:dyDescent="0.4">
      <c r="A62" s="41"/>
      <c r="B62" s="22"/>
      <c r="C62" s="161"/>
      <c r="D62" s="162"/>
      <c r="E62" s="9"/>
      <c r="F62" s="9"/>
      <c r="G62" s="37"/>
      <c r="H62" s="20">
        <f>IF(OR(B62="",C62=""),0,VLOOKUP(B62,'PUNTS GUIÓ'!$B$2:$C$33,2,FALSE))</f>
        <v>0</v>
      </c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</row>
    <row r="63" spans="1:27" ht="15" thickBot="1" x14ac:dyDescent="0.4">
      <c r="A63" s="41"/>
      <c r="B63" s="41"/>
      <c r="C63" s="41"/>
      <c r="D63" s="41"/>
      <c r="E63" s="41"/>
      <c r="F63" s="41"/>
      <c r="G63" s="51" t="s">
        <v>25</v>
      </c>
      <c r="H63" s="52">
        <f>SUM(H62)</f>
        <v>0</v>
      </c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</row>
    <row r="64" spans="1:27" ht="15" thickBot="1" x14ac:dyDescent="0.4">
      <c r="A64" s="41"/>
      <c r="B64" s="41"/>
      <c r="C64" s="41"/>
      <c r="D64" s="41"/>
      <c r="E64" s="41"/>
      <c r="F64" s="41"/>
      <c r="G64" s="41"/>
      <c r="H64" s="43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</row>
    <row r="65" spans="1:27" ht="16" thickBot="1" x14ac:dyDescent="0.4">
      <c r="A65" s="41"/>
      <c r="B65" s="46" t="s">
        <v>99</v>
      </c>
      <c r="C65" s="41"/>
      <c r="D65" s="41"/>
      <c r="E65" s="41"/>
      <c r="F65" s="41"/>
      <c r="G65" s="48" t="s">
        <v>28</v>
      </c>
      <c r="H65" s="49">
        <v>3</v>
      </c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</row>
    <row r="66" spans="1:27" ht="15" thickBot="1" x14ac:dyDescent="0.4">
      <c r="A66" s="41"/>
      <c r="B66" s="108" t="s">
        <v>17</v>
      </c>
      <c r="C66" s="127" t="s">
        <v>109</v>
      </c>
      <c r="D66" s="127" t="s">
        <v>45</v>
      </c>
      <c r="E66" s="109" t="s">
        <v>18</v>
      </c>
      <c r="F66" s="110" t="s">
        <v>19</v>
      </c>
      <c r="G66" s="110" t="s">
        <v>20</v>
      </c>
      <c r="H66" s="60" t="s">
        <v>21</v>
      </c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</row>
    <row r="67" spans="1:27" x14ac:dyDescent="0.35">
      <c r="A67" s="41"/>
      <c r="B67" s="89"/>
      <c r="C67" s="128"/>
      <c r="D67" s="114"/>
      <c r="E67" s="90"/>
      <c r="F67" s="91"/>
      <c r="G67" s="91"/>
      <c r="H67" s="111">
        <f>IF(OR(B67="",D67=""),0,VLOOKUP(B67,'PUNTS GUIÓ'!$G$2:$H$33,2,FALSE))</f>
        <v>0</v>
      </c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</row>
    <row r="68" spans="1:27" x14ac:dyDescent="0.35">
      <c r="A68" s="41"/>
      <c r="B68" s="23"/>
      <c r="C68" s="129"/>
      <c r="D68" s="115"/>
      <c r="E68" s="10"/>
      <c r="F68" s="34"/>
      <c r="G68" s="34"/>
      <c r="H68" s="57">
        <f>IF(OR(B68="",D68=""),0,VLOOKUP(B68,'PUNTS GUIÓ'!$G$2:$H$33,2,FALSE))</f>
        <v>0</v>
      </c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1:27" x14ac:dyDescent="0.35">
      <c r="A69" s="41"/>
      <c r="B69" s="23"/>
      <c r="C69" s="129"/>
      <c r="D69" s="115"/>
      <c r="E69" s="10"/>
      <c r="F69" s="34"/>
      <c r="G69" s="34"/>
      <c r="H69" s="57">
        <f>IF(OR(B69="",D69=""),0,VLOOKUP(B69,'PUNTS GUIÓ'!$G$2:$H$33,2,FALSE))</f>
        <v>0</v>
      </c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1:27" x14ac:dyDescent="0.35">
      <c r="A70" s="41"/>
      <c r="B70" s="23"/>
      <c r="C70" s="129"/>
      <c r="D70" s="115"/>
      <c r="E70" s="10"/>
      <c r="F70" s="34"/>
      <c r="G70" s="34"/>
      <c r="H70" s="57">
        <f>IF(OR(B70="",D70=""),0,VLOOKUP(B70,'PUNTS GUIÓ'!$G$2:$H$33,2,FALSE))</f>
        <v>0</v>
      </c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:27" x14ac:dyDescent="0.35">
      <c r="A71" s="41"/>
      <c r="B71" s="23"/>
      <c r="C71" s="129"/>
      <c r="D71" s="115"/>
      <c r="E71" s="10"/>
      <c r="F71" s="34"/>
      <c r="G71" s="34"/>
      <c r="H71" s="57">
        <f>IF(OR(B71="",D71=""),0,VLOOKUP(B71,'PUNTS GUIÓ'!$G$2:$H$33,2,FALSE))</f>
        <v>0</v>
      </c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</row>
    <row r="72" spans="1:27" ht="15" thickBot="1" x14ac:dyDescent="0.4">
      <c r="A72" s="41"/>
      <c r="B72" s="24"/>
      <c r="C72" s="130"/>
      <c r="D72" s="116"/>
      <c r="E72" s="11"/>
      <c r="F72" s="35"/>
      <c r="G72" s="35"/>
      <c r="H72" s="58">
        <f>IF(OR(B72="",D72=""),0,VLOOKUP(B72,'PUNTS GUIÓ'!$G$2:$H$33,2,FALSE))</f>
        <v>0</v>
      </c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</row>
    <row r="73" spans="1:27" ht="15" thickBot="1" x14ac:dyDescent="0.4">
      <c r="A73" s="41"/>
      <c r="B73" s="41"/>
      <c r="C73" s="41"/>
      <c r="D73" s="41"/>
      <c r="E73" s="41"/>
      <c r="F73" s="41"/>
      <c r="G73" s="51" t="s">
        <v>25</v>
      </c>
      <c r="H73" s="54">
        <f>IF(SUM(H67:H72)&gt;H65,H65,SUM(H67:H72))</f>
        <v>0</v>
      </c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</row>
    <row r="74" spans="1:27" ht="15" thickBot="1" x14ac:dyDescent="0.4">
      <c r="A74" s="41"/>
      <c r="B74" s="41"/>
      <c r="C74" s="41"/>
      <c r="D74" s="41"/>
      <c r="E74" s="41"/>
      <c r="F74" s="41"/>
      <c r="G74" s="41"/>
      <c r="H74" s="43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</row>
    <row r="75" spans="1:27" s="77" customFormat="1" ht="16" thickBot="1" x14ac:dyDescent="0.4">
      <c r="A75" s="76"/>
      <c r="B75" s="46" t="s">
        <v>88</v>
      </c>
      <c r="C75" s="76"/>
      <c r="D75" s="76"/>
      <c r="E75" s="76"/>
      <c r="F75" s="76"/>
      <c r="G75" s="48" t="s">
        <v>28</v>
      </c>
      <c r="H75" s="49">
        <v>1.5</v>
      </c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</row>
    <row r="76" spans="1:27" s="77" customFormat="1" ht="70.5" thickBot="1" x14ac:dyDescent="0.4">
      <c r="A76" s="76"/>
      <c r="B76" s="104" t="s">
        <v>29</v>
      </c>
      <c r="C76" s="105" t="s">
        <v>89</v>
      </c>
      <c r="D76" s="106" t="s">
        <v>90</v>
      </c>
      <c r="E76" s="105" t="s">
        <v>19</v>
      </c>
      <c r="F76" s="105" t="s">
        <v>91</v>
      </c>
      <c r="G76" s="107" t="s">
        <v>92</v>
      </c>
      <c r="H76" s="98" t="s">
        <v>21</v>
      </c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</row>
    <row r="77" spans="1:27" s="77" customFormat="1" x14ac:dyDescent="0.35">
      <c r="A77" s="76"/>
      <c r="B77" s="99"/>
      <c r="C77" s="100"/>
      <c r="D77" s="101"/>
      <c r="E77" s="102"/>
      <c r="F77" s="103"/>
      <c r="G77" s="103"/>
      <c r="H77" s="157">
        <f>IF(OR(B77="",B78=""),0,IF(COUNTIF(C77:C79,"TVdoc")=3,H75,IF(COUNTIF(C77:C79,"TVmovie")=3,H75,IF(COUNTIF(C77:C79,"Llarg cinemat.")&gt;=2,H75,0))))</f>
        <v>0</v>
      </c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</row>
    <row r="78" spans="1:27" s="77" customFormat="1" x14ac:dyDescent="0.35">
      <c r="A78" s="76"/>
      <c r="B78" s="78"/>
      <c r="C78" s="87"/>
      <c r="D78" s="79"/>
      <c r="E78" s="80"/>
      <c r="F78" s="81"/>
      <c r="G78" s="81"/>
      <c r="H78" s="14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</row>
    <row r="79" spans="1:27" s="77" customFormat="1" ht="15" thickBot="1" x14ac:dyDescent="0.4">
      <c r="A79" s="76"/>
      <c r="B79" s="82"/>
      <c r="C79" s="88"/>
      <c r="D79" s="83"/>
      <c r="E79" s="84"/>
      <c r="F79" s="85"/>
      <c r="G79" s="85"/>
      <c r="H79" s="147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</row>
    <row r="80" spans="1:27" s="77" customFormat="1" ht="15" thickBot="1" x14ac:dyDescent="0.4">
      <c r="A80" s="76"/>
      <c r="B80" s="76"/>
      <c r="C80" s="76"/>
      <c r="D80" s="76"/>
      <c r="E80" s="76"/>
      <c r="F80" s="76"/>
      <c r="G80" s="51" t="s">
        <v>25</v>
      </c>
      <c r="H80" s="86">
        <f>H77</f>
        <v>0</v>
      </c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</row>
    <row r="81" spans="1:27" ht="15" thickBot="1" x14ac:dyDescent="0.4">
      <c r="A81" s="41"/>
      <c r="B81" s="41"/>
      <c r="C81" s="41"/>
      <c r="D81" s="41"/>
      <c r="E81" s="41"/>
      <c r="F81" s="41"/>
      <c r="G81" s="41"/>
      <c r="H81" s="43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</row>
    <row r="82" spans="1:27" ht="15" thickBot="1" x14ac:dyDescent="0.4">
      <c r="A82" s="41"/>
      <c r="B82" s="41"/>
      <c r="C82" s="41"/>
      <c r="D82" s="41"/>
      <c r="E82" s="41"/>
      <c r="F82" s="63"/>
      <c r="G82" s="64" t="s">
        <v>48</v>
      </c>
      <c r="H82" s="52" t="str">
        <f>IF(C58="","",IF((H63+H73+H80)&gt;4,4,(H63+H73+H80)))</f>
        <v/>
      </c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:27" ht="15" thickBot="1" x14ac:dyDescent="0.4">
      <c r="A83" s="41"/>
      <c r="B83" s="65"/>
      <c r="C83" s="65"/>
      <c r="D83" s="65"/>
      <c r="E83" s="65"/>
      <c r="F83" s="65"/>
      <c r="G83" s="65"/>
      <c r="H83" s="66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</row>
    <row r="84" spans="1:27" ht="15" thickBot="1" x14ac:dyDescent="0.4">
      <c r="A84" s="41"/>
      <c r="B84" s="41"/>
      <c r="C84" s="41"/>
      <c r="D84" s="41"/>
      <c r="E84" s="41"/>
      <c r="F84" s="41"/>
      <c r="G84" s="41"/>
      <c r="H84" s="43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</row>
    <row r="85" spans="1:27" ht="15" thickBot="1" x14ac:dyDescent="0.4">
      <c r="A85" s="41"/>
      <c r="B85" s="117" t="s">
        <v>69</v>
      </c>
      <c r="C85" s="158"/>
      <c r="D85" s="151"/>
      <c r="E85" s="50"/>
      <c r="F85" s="41"/>
      <c r="G85" s="41"/>
      <c r="H85" s="43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</row>
    <row r="86" spans="1:27" ht="15" thickBot="1" x14ac:dyDescent="0.4">
      <c r="A86" s="41"/>
      <c r="B86" s="41"/>
      <c r="C86" s="47"/>
      <c r="D86" s="61"/>
      <c r="E86" s="41"/>
      <c r="F86" s="41"/>
      <c r="G86" s="41"/>
      <c r="H86" s="43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</row>
    <row r="87" spans="1:27" ht="16" thickBot="1" x14ac:dyDescent="0.4">
      <c r="A87" s="41"/>
      <c r="B87" s="46" t="s">
        <v>15</v>
      </c>
      <c r="C87" s="41"/>
      <c r="D87" s="41"/>
      <c r="E87" s="41"/>
      <c r="F87" s="41"/>
      <c r="G87" s="48" t="s">
        <v>28</v>
      </c>
      <c r="H87" s="49">
        <v>1.5</v>
      </c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</row>
    <row r="88" spans="1:27" ht="15" thickBot="1" x14ac:dyDescent="0.4">
      <c r="A88" s="41"/>
      <c r="B88" s="95" t="s">
        <v>17</v>
      </c>
      <c r="C88" s="159" t="s">
        <v>24</v>
      </c>
      <c r="D88" s="160"/>
      <c r="E88" s="96" t="s">
        <v>18</v>
      </c>
      <c r="F88" s="97" t="s">
        <v>19</v>
      </c>
      <c r="G88" s="97" t="s">
        <v>20</v>
      </c>
      <c r="H88" s="98" t="s">
        <v>21</v>
      </c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</row>
    <row r="89" spans="1:27" ht="15" thickBot="1" x14ac:dyDescent="0.4">
      <c r="A89" s="41"/>
      <c r="B89" s="22"/>
      <c r="C89" s="161"/>
      <c r="D89" s="162"/>
      <c r="E89" s="9"/>
      <c r="F89" s="9"/>
      <c r="G89" s="37"/>
      <c r="H89" s="20">
        <f>IF(OR(B89="",C89=""),0,VLOOKUP(B89,'PUNTS GUIÓ'!$B$2:$C$33,2,FALSE))</f>
        <v>0</v>
      </c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</row>
    <row r="90" spans="1:27" ht="15" thickBot="1" x14ac:dyDescent="0.4">
      <c r="A90" s="41"/>
      <c r="B90" s="41"/>
      <c r="C90" s="41"/>
      <c r="D90" s="41"/>
      <c r="E90" s="41"/>
      <c r="F90" s="41"/>
      <c r="G90" s="51" t="s">
        <v>25</v>
      </c>
      <c r="H90" s="52">
        <f>SUM(H89)</f>
        <v>0</v>
      </c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</row>
    <row r="91" spans="1:27" ht="15" thickBot="1" x14ac:dyDescent="0.4">
      <c r="A91" s="41"/>
      <c r="B91" s="41"/>
      <c r="C91" s="41"/>
      <c r="D91" s="41"/>
      <c r="E91" s="41"/>
      <c r="F91" s="41"/>
      <c r="G91" s="41"/>
      <c r="H91" s="43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</row>
    <row r="92" spans="1:27" ht="16" thickBot="1" x14ac:dyDescent="0.4">
      <c r="A92" s="41"/>
      <c r="B92" s="46" t="s">
        <v>99</v>
      </c>
      <c r="C92" s="41"/>
      <c r="D92" s="41"/>
      <c r="E92" s="41"/>
      <c r="F92" s="41"/>
      <c r="G92" s="48" t="s">
        <v>28</v>
      </c>
      <c r="H92" s="49">
        <v>3</v>
      </c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</row>
    <row r="93" spans="1:27" ht="15" thickBot="1" x14ac:dyDescent="0.4">
      <c r="A93" s="41"/>
      <c r="B93" s="108" t="s">
        <v>17</v>
      </c>
      <c r="C93" s="159" t="s">
        <v>45</v>
      </c>
      <c r="D93" s="160"/>
      <c r="E93" s="109" t="s">
        <v>18</v>
      </c>
      <c r="F93" s="110" t="s">
        <v>19</v>
      </c>
      <c r="G93" s="110" t="s">
        <v>20</v>
      </c>
      <c r="H93" s="60" t="s">
        <v>21</v>
      </c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</row>
    <row r="94" spans="1:27" x14ac:dyDescent="0.35">
      <c r="A94" s="41"/>
      <c r="B94" s="89"/>
      <c r="C94" s="165"/>
      <c r="D94" s="166"/>
      <c r="E94" s="90"/>
      <c r="F94" s="91"/>
      <c r="G94" s="91"/>
      <c r="H94" s="111">
        <f>IF(OR(B94="",C94=""),0,VLOOKUP(B94,'PUNTS GUIÓ'!$G$2:$H$33,2,FALSE))</f>
        <v>0</v>
      </c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</row>
    <row r="95" spans="1:27" x14ac:dyDescent="0.35">
      <c r="A95" s="41"/>
      <c r="B95" s="23"/>
      <c r="C95" s="167"/>
      <c r="D95" s="168"/>
      <c r="E95" s="10"/>
      <c r="F95" s="34"/>
      <c r="G95" s="34"/>
      <c r="H95" s="57">
        <f>IF(OR(B95="",C95=""),0,VLOOKUP(B95,'PUNTS GUIÓ'!$G$2:$H$33,2,FALSE))</f>
        <v>0</v>
      </c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</row>
    <row r="96" spans="1:27" x14ac:dyDescent="0.35">
      <c r="A96" s="41"/>
      <c r="B96" s="23"/>
      <c r="C96" s="167"/>
      <c r="D96" s="168"/>
      <c r="E96" s="10"/>
      <c r="F96" s="34"/>
      <c r="G96" s="34"/>
      <c r="H96" s="57">
        <f>IF(OR(B96="",C96=""),0,VLOOKUP(B96,'PUNTS GUIÓ'!$G$2:$H$33,2,FALSE))</f>
        <v>0</v>
      </c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</row>
    <row r="97" spans="1:27" x14ac:dyDescent="0.35">
      <c r="A97" s="41"/>
      <c r="B97" s="23"/>
      <c r="C97" s="167"/>
      <c r="D97" s="168"/>
      <c r="E97" s="10"/>
      <c r="F97" s="34"/>
      <c r="G97" s="34"/>
      <c r="H97" s="57">
        <f>IF(OR(B97="",C97=""),0,VLOOKUP(B97,'PUNTS GUIÓ'!$G$2:$H$33,2,FALSE))</f>
        <v>0</v>
      </c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</row>
    <row r="98" spans="1:27" x14ac:dyDescent="0.35">
      <c r="A98" s="41"/>
      <c r="B98" s="23"/>
      <c r="C98" s="167"/>
      <c r="D98" s="168"/>
      <c r="E98" s="10"/>
      <c r="F98" s="34"/>
      <c r="G98" s="34"/>
      <c r="H98" s="57">
        <f>IF(OR(B98="",C98=""),0,VLOOKUP(B98,'PUNTS GUIÓ'!$G$2:$H$33,2,FALSE))</f>
        <v>0</v>
      </c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</row>
    <row r="99" spans="1:27" ht="15" thickBot="1" x14ac:dyDescent="0.4">
      <c r="A99" s="41"/>
      <c r="B99" s="24"/>
      <c r="C99" s="163"/>
      <c r="D99" s="164"/>
      <c r="E99" s="11"/>
      <c r="F99" s="35"/>
      <c r="G99" s="35"/>
      <c r="H99" s="58">
        <f>IF(OR(B99="",C99=""),0,VLOOKUP(B99,'PUNTS GUIÓ'!$G$2:$H$33,2,FALSE))</f>
        <v>0</v>
      </c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</row>
    <row r="100" spans="1:27" ht="15" thickBot="1" x14ac:dyDescent="0.4">
      <c r="A100" s="41"/>
      <c r="B100" s="41"/>
      <c r="C100" s="41"/>
      <c r="D100" s="41"/>
      <c r="E100" s="41"/>
      <c r="F100" s="41"/>
      <c r="G100" s="51" t="s">
        <v>25</v>
      </c>
      <c r="H100" s="54">
        <f>IF(SUM(H94:H99)&gt;H92,H92,SUM(H94:H99))</f>
        <v>0</v>
      </c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</row>
    <row r="101" spans="1:27" ht="15" thickBot="1" x14ac:dyDescent="0.4">
      <c r="A101" s="41"/>
      <c r="B101" s="41"/>
      <c r="C101" s="41"/>
      <c r="D101" s="41"/>
      <c r="E101" s="41"/>
      <c r="F101" s="41"/>
      <c r="G101" s="41"/>
      <c r="H101" s="43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</row>
    <row r="102" spans="1:27" s="77" customFormat="1" ht="16" thickBot="1" x14ac:dyDescent="0.4">
      <c r="A102" s="76"/>
      <c r="B102" s="46" t="s">
        <v>88</v>
      </c>
      <c r="C102" s="76"/>
      <c r="D102" s="76"/>
      <c r="E102" s="76"/>
      <c r="F102" s="76"/>
      <c r="G102" s="48" t="s">
        <v>28</v>
      </c>
      <c r="H102" s="49">
        <v>1.5</v>
      </c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</row>
    <row r="103" spans="1:27" s="77" customFormat="1" ht="70.5" thickBot="1" x14ac:dyDescent="0.4">
      <c r="A103" s="76"/>
      <c r="B103" s="104" t="s">
        <v>29</v>
      </c>
      <c r="C103" s="105" t="s">
        <v>89</v>
      </c>
      <c r="D103" s="106" t="s">
        <v>90</v>
      </c>
      <c r="E103" s="105" t="s">
        <v>19</v>
      </c>
      <c r="F103" s="105" t="s">
        <v>91</v>
      </c>
      <c r="G103" s="107" t="s">
        <v>92</v>
      </c>
      <c r="H103" s="98" t="s">
        <v>21</v>
      </c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</row>
    <row r="104" spans="1:27" s="77" customFormat="1" x14ac:dyDescent="0.35">
      <c r="A104" s="76"/>
      <c r="B104" s="99"/>
      <c r="C104" s="100"/>
      <c r="D104" s="101"/>
      <c r="E104" s="102"/>
      <c r="F104" s="103"/>
      <c r="G104" s="103"/>
      <c r="H104" s="157">
        <f>IF(OR(B104="",B105=""),0,IF(COUNTIF(C104:C106,"TVdoc")=3,H102,IF(COUNTIF(C104:C106,"TVmovie")=3,H102,IF(COUNTIF(C104:C106,"Llarg cinemat.")&gt;=2,H102,0))))</f>
        <v>0</v>
      </c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</row>
    <row r="105" spans="1:27" s="77" customFormat="1" x14ac:dyDescent="0.35">
      <c r="A105" s="76"/>
      <c r="B105" s="78"/>
      <c r="C105" s="87"/>
      <c r="D105" s="79"/>
      <c r="E105" s="80"/>
      <c r="F105" s="81"/>
      <c r="G105" s="81"/>
      <c r="H105" s="14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</row>
    <row r="106" spans="1:27" s="77" customFormat="1" ht="15" thickBot="1" x14ac:dyDescent="0.4">
      <c r="A106" s="76"/>
      <c r="B106" s="82"/>
      <c r="C106" s="88"/>
      <c r="D106" s="83"/>
      <c r="E106" s="84"/>
      <c r="F106" s="85"/>
      <c r="G106" s="85"/>
      <c r="H106" s="147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</row>
    <row r="107" spans="1:27" s="77" customFormat="1" ht="15" thickBot="1" x14ac:dyDescent="0.4">
      <c r="A107" s="76"/>
      <c r="B107" s="76"/>
      <c r="C107" s="76"/>
      <c r="D107" s="76"/>
      <c r="E107" s="76"/>
      <c r="F107" s="76"/>
      <c r="G107" s="51" t="s">
        <v>25</v>
      </c>
      <c r="H107" s="86">
        <f>H104</f>
        <v>0</v>
      </c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</row>
    <row r="108" spans="1:27" ht="15" thickBot="1" x14ac:dyDescent="0.4">
      <c r="A108" s="41"/>
      <c r="B108" s="41"/>
      <c r="C108" s="41"/>
      <c r="D108" s="41"/>
      <c r="E108" s="41"/>
      <c r="F108" s="41"/>
      <c r="G108" s="51"/>
      <c r="H108" s="59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</row>
    <row r="109" spans="1:27" ht="15" thickBot="1" x14ac:dyDescent="0.4">
      <c r="A109" s="41"/>
      <c r="B109" s="41"/>
      <c r="C109" s="41"/>
      <c r="D109" s="41"/>
      <c r="E109" s="41"/>
      <c r="F109" s="63"/>
      <c r="G109" s="64" t="s">
        <v>70</v>
      </c>
      <c r="H109" s="52" t="str">
        <f>IF(C85="","",IF((H90+H100+H107)&gt;4,4,(H90+H100+H107)))</f>
        <v/>
      </c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</row>
    <row r="110" spans="1:27" ht="15" thickBot="1" x14ac:dyDescent="0.4">
      <c r="A110" s="41"/>
      <c r="B110" s="65"/>
      <c r="C110" s="65"/>
      <c r="D110" s="65"/>
      <c r="E110" s="65"/>
      <c r="F110" s="65"/>
      <c r="G110" s="65"/>
      <c r="H110" s="66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</row>
    <row r="111" spans="1:27" ht="15" thickBot="1" x14ac:dyDescent="0.4">
      <c r="A111" s="41"/>
      <c r="B111" s="42"/>
      <c r="C111" s="61"/>
      <c r="D111" s="61"/>
      <c r="E111" s="61"/>
      <c r="F111" s="61"/>
      <c r="G111" s="61"/>
      <c r="H111" s="59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</row>
    <row r="112" spans="1:27" ht="15" thickBot="1" x14ac:dyDescent="0.4">
      <c r="A112" s="41"/>
      <c r="B112" s="45"/>
      <c r="C112" s="41"/>
      <c r="D112" s="41"/>
      <c r="E112" s="41"/>
      <c r="F112" s="41"/>
      <c r="G112" s="67" t="s">
        <v>43</v>
      </c>
      <c r="H112" s="68" t="str">
        <f>IF(H109="",
IF(H82="",
(IF(H55="",H28,(H28+H55)/2)),(H28+H55+H82)/3),(H28+H55+H82+H109)/4)</f>
        <v/>
      </c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</row>
    <row r="113" spans="1:27" x14ac:dyDescent="0.35">
      <c r="A113" s="41"/>
      <c r="B113" s="41"/>
      <c r="C113" s="41"/>
      <c r="D113" s="41"/>
      <c r="E113" s="41"/>
      <c r="F113" s="41"/>
      <c r="G113" s="41"/>
      <c r="H113" s="43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</row>
    <row r="114" spans="1:27" x14ac:dyDescent="0.35">
      <c r="A114" s="41"/>
      <c r="B114" s="41"/>
      <c r="C114" s="41"/>
      <c r="D114" s="41"/>
      <c r="E114" s="41"/>
      <c r="F114" s="41"/>
      <c r="G114" s="41"/>
      <c r="H114" s="43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</row>
    <row r="115" spans="1:27" x14ac:dyDescent="0.35">
      <c r="A115" s="41"/>
      <c r="B115" s="41"/>
      <c r="C115" s="41"/>
      <c r="D115" s="41"/>
      <c r="E115" s="41"/>
      <c r="F115" s="41"/>
      <c r="G115" s="41"/>
      <c r="H115" s="43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</row>
    <row r="116" spans="1:27" x14ac:dyDescent="0.35">
      <c r="A116" s="41"/>
      <c r="B116" s="41"/>
      <c r="C116" s="41"/>
      <c r="D116" s="41"/>
      <c r="E116" s="41"/>
      <c r="F116" s="41"/>
      <c r="G116" s="41"/>
      <c r="H116" s="43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</row>
    <row r="117" spans="1:27" x14ac:dyDescent="0.35">
      <c r="A117" s="41"/>
      <c r="B117" s="41"/>
      <c r="C117" s="41"/>
      <c r="D117" s="41"/>
      <c r="E117" s="41"/>
      <c r="F117" s="41"/>
      <c r="G117" s="41"/>
      <c r="H117" s="43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</row>
    <row r="118" spans="1:27" x14ac:dyDescent="0.35">
      <c r="A118" s="41"/>
      <c r="B118" s="41"/>
      <c r="C118" s="41"/>
      <c r="D118" s="41"/>
      <c r="E118" s="41"/>
      <c r="F118" s="41"/>
      <c r="G118" s="41"/>
      <c r="H118" s="43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</row>
    <row r="119" spans="1:27" x14ac:dyDescent="0.35">
      <c r="A119" s="41"/>
      <c r="B119" s="41"/>
      <c r="C119" s="41"/>
      <c r="D119" s="41"/>
      <c r="E119" s="41"/>
      <c r="F119" s="41"/>
      <c r="G119" s="41"/>
      <c r="H119" s="43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</row>
    <row r="120" spans="1:27" x14ac:dyDescent="0.35">
      <c r="A120" s="41"/>
      <c r="B120" s="41"/>
      <c r="C120" s="41"/>
      <c r="D120" s="41"/>
      <c r="E120" s="41"/>
      <c r="F120" s="41"/>
      <c r="G120" s="41"/>
      <c r="H120" s="43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</row>
    <row r="121" spans="1:27" x14ac:dyDescent="0.35">
      <c r="A121" s="41"/>
      <c r="B121" s="41"/>
      <c r="C121" s="41"/>
      <c r="D121" s="41"/>
      <c r="E121" s="41"/>
      <c r="F121" s="41"/>
      <c r="G121" s="41"/>
      <c r="H121" s="43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</row>
    <row r="122" spans="1:27" x14ac:dyDescent="0.35">
      <c r="A122" s="41"/>
      <c r="B122" s="41"/>
      <c r="C122" s="41"/>
      <c r="D122" s="41"/>
      <c r="E122" s="41"/>
      <c r="F122" s="41"/>
      <c r="G122" s="41"/>
      <c r="H122" s="43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</row>
    <row r="123" spans="1:27" x14ac:dyDescent="0.35">
      <c r="A123" s="41"/>
      <c r="B123" s="41"/>
      <c r="C123" s="41"/>
      <c r="D123" s="41"/>
      <c r="E123" s="41"/>
      <c r="F123" s="41"/>
      <c r="G123" s="41"/>
      <c r="H123" s="43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</row>
    <row r="124" spans="1:27" x14ac:dyDescent="0.35">
      <c r="A124" s="41"/>
      <c r="B124" s="41"/>
      <c r="C124" s="41"/>
      <c r="D124" s="41"/>
      <c r="E124" s="41"/>
      <c r="F124" s="41"/>
      <c r="G124" s="41"/>
      <c r="H124" s="43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</row>
    <row r="125" spans="1:27" x14ac:dyDescent="0.35">
      <c r="A125" s="41"/>
      <c r="B125" s="41"/>
      <c r="C125" s="41"/>
      <c r="D125" s="41"/>
      <c r="E125" s="41"/>
      <c r="F125" s="41"/>
      <c r="G125" s="41"/>
      <c r="H125" s="43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</row>
    <row r="126" spans="1:27" x14ac:dyDescent="0.35">
      <c r="A126" s="41"/>
      <c r="B126" s="41"/>
      <c r="C126" s="41"/>
      <c r="D126" s="41"/>
      <c r="E126" s="41"/>
      <c r="F126" s="41"/>
      <c r="G126" s="41"/>
      <c r="H126" s="43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</row>
    <row r="127" spans="1:27" x14ac:dyDescent="0.35">
      <c r="A127" s="41"/>
      <c r="B127" s="41"/>
      <c r="C127" s="41"/>
      <c r="D127" s="41"/>
      <c r="E127" s="41"/>
      <c r="F127" s="41"/>
      <c r="G127" s="41"/>
      <c r="H127" s="43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</row>
    <row r="128" spans="1:27" x14ac:dyDescent="0.35">
      <c r="A128" s="41"/>
      <c r="B128" s="41"/>
      <c r="C128" s="41"/>
      <c r="D128" s="41"/>
      <c r="E128" s="41"/>
      <c r="F128" s="41"/>
      <c r="G128" s="41"/>
      <c r="H128" s="43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</row>
    <row r="129" spans="1:27" x14ac:dyDescent="0.35">
      <c r="A129" s="41"/>
      <c r="B129" s="41"/>
      <c r="C129" s="41"/>
      <c r="D129" s="41"/>
      <c r="E129" s="41"/>
      <c r="F129" s="41"/>
      <c r="G129" s="41"/>
      <c r="H129" s="43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</row>
    <row r="130" spans="1:27" x14ac:dyDescent="0.35">
      <c r="A130" s="41"/>
      <c r="B130" s="41"/>
      <c r="C130" s="41"/>
      <c r="D130" s="41"/>
      <c r="E130" s="41"/>
      <c r="F130" s="41"/>
      <c r="G130" s="41"/>
      <c r="H130" s="43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</row>
    <row r="131" spans="1:27" x14ac:dyDescent="0.35">
      <c r="A131" s="41"/>
      <c r="B131" s="41"/>
      <c r="C131" s="41"/>
      <c r="D131" s="41"/>
      <c r="E131" s="41"/>
      <c r="F131" s="41"/>
      <c r="G131" s="41"/>
      <c r="H131" s="43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</row>
    <row r="132" spans="1:27" x14ac:dyDescent="0.35">
      <c r="A132" s="41"/>
      <c r="B132" s="41"/>
      <c r="C132" s="41"/>
      <c r="D132" s="41"/>
      <c r="E132" s="41"/>
      <c r="F132" s="41"/>
      <c r="G132" s="41"/>
      <c r="H132" s="43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</row>
    <row r="133" spans="1:27" x14ac:dyDescent="0.35">
      <c r="A133" s="41"/>
      <c r="B133" s="41"/>
      <c r="C133" s="41"/>
      <c r="D133" s="41"/>
      <c r="E133" s="41"/>
      <c r="F133" s="41"/>
      <c r="G133" s="41"/>
      <c r="H133" s="43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</row>
    <row r="134" spans="1:27" x14ac:dyDescent="0.35">
      <c r="A134" s="41"/>
      <c r="B134" s="41"/>
      <c r="C134" s="41"/>
      <c r="D134" s="41"/>
      <c r="E134" s="41"/>
      <c r="F134" s="41"/>
      <c r="G134" s="41"/>
      <c r="H134" s="43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</row>
    <row r="135" spans="1:27" x14ac:dyDescent="0.35">
      <c r="A135" s="41"/>
      <c r="B135" s="41"/>
      <c r="C135" s="41"/>
      <c r="D135" s="41"/>
      <c r="E135" s="41"/>
      <c r="F135" s="41"/>
      <c r="G135" s="41"/>
      <c r="H135" s="43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</row>
    <row r="136" spans="1:27" x14ac:dyDescent="0.35">
      <c r="A136" s="41"/>
      <c r="B136" s="41"/>
      <c r="C136" s="41"/>
      <c r="D136" s="41"/>
      <c r="E136" s="41"/>
      <c r="F136" s="41"/>
      <c r="G136" s="41"/>
      <c r="H136" s="43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37" spans="1:27" x14ac:dyDescent="0.35">
      <c r="A137" s="41"/>
      <c r="B137" s="41"/>
      <c r="C137" s="41"/>
      <c r="D137" s="41"/>
      <c r="E137" s="41"/>
      <c r="F137" s="41"/>
      <c r="G137" s="41"/>
      <c r="H137" s="43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</row>
    <row r="138" spans="1:27" x14ac:dyDescent="0.35">
      <c r="A138" s="41"/>
      <c r="B138" s="41"/>
      <c r="C138" s="41"/>
      <c r="D138" s="41"/>
      <c r="E138" s="41"/>
      <c r="F138" s="41"/>
      <c r="G138" s="41"/>
      <c r="H138" s="43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</row>
    <row r="139" spans="1:27" x14ac:dyDescent="0.35">
      <c r="A139" s="41"/>
      <c r="B139" s="41"/>
      <c r="C139" s="41"/>
      <c r="D139" s="41"/>
      <c r="E139" s="41"/>
      <c r="F139" s="41"/>
      <c r="G139" s="41"/>
      <c r="H139" s="43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</row>
    <row r="140" spans="1:27" x14ac:dyDescent="0.35">
      <c r="A140" s="41"/>
      <c r="B140" s="41"/>
      <c r="C140" s="41"/>
      <c r="D140" s="41"/>
      <c r="E140" s="41"/>
      <c r="F140" s="41"/>
      <c r="G140" s="41"/>
      <c r="H140" s="43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</row>
    <row r="141" spans="1:27" x14ac:dyDescent="0.35">
      <c r="A141" s="41"/>
      <c r="B141" s="41"/>
      <c r="C141" s="41"/>
      <c r="D141" s="41"/>
      <c r="E141" s="41"/>
      <c r="F141" s="41"/>
      <c r="G141" s="41"/>
      <c r="H141" s="43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</row>
    <row r="142" spans="1:27" x14ac:dyDescent="0.35">
      <c r="B142" s="41"/>
      <c r="C142" s="41"/>
      <c r="D142" s="41"/>
      <c r="E142" s="41"/>
      <c r="F142" s="41"/>
      <c r="G142" s="41"/>
      <c r="H142" s="43"/>
    </row>
  </sheetData>
  <sheetProtection algorithmName="SHA-512" hashValue="D9q+mc8Oamvdn4TcT+ruScVq2BlmX8cAAB9kVa0Caco5Vu0m8f3IMCH9HRVRCc+HZC8i1ph53wvzhbubsSpcgg==" saltValue="lbTvjcbd8NGVZr8qA/B3Xg==" spinCount="100000" sheet="1" objects="1" scenarios="1"/>
  <dataConsolidate/>
  <mergeCells count="23">
    <mergeCell ref="H104:H106"/>
    <mergeCell ref="C94:D94"/>
    <mergeCell ref="C95:D95"/>
    <mergeCell ref="C96:D96"/>
    <mergeCell ref="C97:D97"/>
    <mergeCell ref="C98:D98"/>
    <mergeCell ref="C88:D88"/>
    <mergeCell ref="C89:D89"/>
    <mergeCell ref="C93:D93"/>
    <mergeCell ref="C85:D85"/>
    <mergeCell ref="C99:D99"/>
    <mergeCell ref="H23:H25"/>
    <mergeCell ref="H50:H52"/>
    <mergeCell ref="H77:H79"/>
    <mergeCell ref="C4:D4"/>
    <mergeCell ref="C7:D7"/>
    <mergeCell ref="C8:D8"/>
    <mergeCell ref="C31:D31"/>
    <mergeCell ref="C58:D58"/>
    <mergeCell ref="C62:D62"/>
    <mergeCell ref="C61:D61"/>
    <mergeCell ref="C34:D34"/>
    <mergeCell ref="C35:D3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300-000000000000}">
          <x14:formula1>
            <xm:f>'PUNTS GUIÓ'!$J$1:$J$2</xm:f>
          </x14:formula1>
          <xm:sqref>E8 E62 E40:E45 E13:E18 E35 E94:E99 E89 E67:E72</xm:sqref>
        </x14:dataValidation>
        <x14:dataValidation type="list" allowBlank="1" showInputMessage="1" showErrorMessage="1" xr:uid="{00000000-0002-0000-0300-000001000000}">
          <x14:formula1>
            <xm:f>'PUNTS GUIÓ'!$B$2:$B$33</xm:f>
          </x14:formula1>
          <xm:sqref>B8 B35 B62 B89</xm:sqref>
        </x14:dataValidation>
        <x14:dataValidation type="list" allowBlank="1" showInputMessage="1" showErrorMessage="1" xr:uid="{00000000-0002-0000-0300-000002000000}">
          <x14:formula1>
            <xm:f>'PUNTS DIRECCIÓ'!$G$2:$G$33</xm:f>
          </x14:formula1>
          <xm:sqref>B13:B18 B40:B45 B67:B72 B94:B99</xm:sqref>
        </x14:dataValidation>
        <x14:dataValidation type="list" allowBlank="1" showInputMessage="1" showErrorMessage="1" xr:uid="{00000000-0002-0000-0300-000003000000}">
          <x14:formula1>
            <xm:f>'PUNTS GUIÓ'!$J$4:$J$6</xm:f>
          </x14:formula1>
          <xm:sqref>C23:C25 C50:C52 C77:C79 C104:C106</xm:sqref>
        </x14:dataValidation>
        <x14:dataValidation type="list" allowBlank="1" showInputMessage="1" showErrorMessage="1" xr:uid="{00000000-0002-0000-0300-000004000000}">
          <x14:formula1>
            <xm:f>'PUNTS GUIÓ'!$L$1:$L$4</xm:f>
          </x14:formula1>
          <xm:sqref>C13:C18 C40:C45 C67:C72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3"/>
  <sheetViews>
    <sheetView zoomScale="85" zoomScaleNormal="85" workbookViewId="0">
      <selection activeCell="L5" sqref="L5"/>
    </sheetView>
  </sheetViews>
  <sheetFormatPr defaultRowHeight="14.5" x14ac:dyDescent="0.35"/>
  <cols>
    <col min="2" max="2" width="106.26953125" bestFit="1" customWidth="1"/>
    <col min="4" max="5" width="2.1796875" customWidth="1"/>
    <col min="7" max="7" width="106.26953125" bestFit="1" customWidth="1"/>
    <col min="9" max="9" width="2.26953125" customWidth="1"/>
  </cols>
  <sheetData>
    <row r="1" spans="1:12" x14ac:dyDescent="0.35">
      <c r="A1" s="1"/>
      <c r="B1" s="2" t="s">
        <v>15</v>
      </c>
      <c r="C1" s="5" t="s">
        <v>27</v>
      </c>
      <c r="F1" s="1"/>
      <c r="G1" s="2" t="s">
        <v>16</v>
      </c>
      <c r="H1" s="5" t="s">
        <v>27</v>
      </c>
      <c r="J1" t="s">
        <v>22</v>
      </c>
      <c r="L1" t="s">
        <v>110</v>
      </c>
    </row>
    <row r="2" spans="1:12" x14ac:dyDescent="0.35">
      <c r="A2" s="3">
        <v>1</v>
      </c>
      <c r="B2" s="4" t="s">
        <v>0</v>
      </c>
      <c r="C2" s="3">
        <v>1.5</v>
      </c>
      <c r="F2" s="3">
        <v>1</v>
      </c>
      <c r="G2" s="4" t="s">
        <v>0</v>
      </c>
      <c r="H2" s="3">
        <v>1.5</v>
      </c>
      <c r="J2" t="s">
        <v>23</v>
      </c>
      <c r="L2" t="s">
        <v>111</v>
      </c>
    </row>
    <row r="3" spans="1:12" x14ac:dyDescent="0.35">
      <c r="A3" s="3">
        <v>2</v>
      </c>
      <c r="B3" s="4" t="s">
        <v>71</v>
      </c>
      <c r="C3" s="3">
        <v>1.5</v>
      </c>
      <c r="F3" s="3">
        <v>2</v>
      </c>
      <c r="G3" s="4" t="s">
        <v>71</v>
      </c>
      <c r="H3" s="3">
        <v>1.5</v>
      </c>
      <c r="L3" t="s">
        <v>112</v>
      </c>
    </row>
    <row r="4" spans="1:12" x14ac:dyDescent="0.35">
      <c r="A4" s="3">
        <v>3</v>
      </c>
      <c r="B4" s="4" t="s">
        <v>1</v>
      </c>
      <c r="C4" s="3">
        <v>1.5</v>
      </c>
      <c r="F4" s="3">
        <v>3</v>
      </c>
      <c r="G4" s="4" t="s">
        <v>1</v>
      </c>
      <c r="H4" s="3">
        <v>1.5</v>
      </c>
      <c r="J4" t="s">
        <v>94</v>
      </c>
      <c r="L4" t="s">
        <v>113</v>
      </c>
    </row>
    <row r="5" spans="1:12" x14ac:dyDescent="0.35">
      <c r="A5" s="3">
        <v>4</v>
      </c>
      <c r="B5" s="4" t="s">
        <v>72</v>
      </c>
      <c r="C5" s="3">
        <v>1.5</v>
      </c>
      <c r="F5" s="3">
        <v>4</v>
      </c>
      <c r="G5" s="4" t="s">
        <v>72</v>
      </c>
      <c r="H5" s="3">
        <v>1.5</v>
      </c>
      <c r="J5" t="s">
        <v>95</v>
      </c>
    </row>
    <row r="6" spans="1:12" x14ac:dyDescent="0.35">
      <c r="A6" s="3">
        <v>5</v>
      </c>
      <c r="B6" s="4" t="s">
        <v>73</v>
      </c>
      <c r="C6" s="3">
        <v>1.5</v>
      </c>
      <c r="F6" s="3">
        <v>5</v>
      </c>
      <c r="G6" s="4" t="s">
        <v>73</v>
      </c>
      <c r="H6" s="3">
        <v>1.5</v>
      </c>
      <c r="J6" t="s">
        <v>96</v>
      </c>
    </row>
    <row r="7" spans="1:12" x14ac:dyDescent="0.35">
      <c r="A7" s="3">
        <v>6</v>
      </c>
      <c r="B7" s="4" t="s">
        <v>74</v>
      </c>
      <c r="C7" s="3">
        <v>1.5</v>
      </c>
      <c r="F7" s="3">
        <v>6</v>
      </c>
      <c r="G7" s="4" t="s">
        <v>74</v>
      </c>
      <c r="H7" s="3">
        <v>1.5</v>
      </c>
    </row>
    <row r="8" spans="1:12" x14ac:dyDescent="0.35">
      <c r="A8" s="3">
        <v>7</v>
      </c>
      <c r="B8" s="4" t="s">
        <v>75</v>
      </c>
      <c r="C8" s="3">
        <v>1.5</v>
      </c>
      <c r="F8" s="3">
        <v>7</v>
      </c>
      <c r="G8" s="4" t="s">
        <v>75</v>
      </c>
      <c r="H8" s="3">
        <v>1.5</v>
      </c>
    </row>
    <row r="9" spans="1:12" x14ac:dyDescent="0.35">
      <c r="A9" s="3">
        <v>8</v>
      </c>
      <c r="B9" s="4" t="s">
        <v>2</v>
      </c>
      <c r="C9" s="3">
        <v>1.5</v>
      </c>
      <c r="F9" s="3">
        <v>8</v>
      </c>
      <c r="G9" s="4" t="s">
        <v>2</v>
      </c>
      <c r="H9" s="3">
        <v>1.5</v>
      </c>
    </row>
    <row r="10" spans="1:12" x14ac:dyDescent="0.35">
      <c r="A10" s="3">
        <v>9</v>
      </c>
      <c r="B10" s="4" t="s">
        <v>3</v>
      </c>
      <c r="C10" s="3">
        <v>1.5</v>
      </c>
      <c r="F10" s="3">
        <v>9</v>
      </c>
      <c r="G10" s="4" t="s">
        <v>3</v>
      </c>
      <c r="H10" s="3">
        <v>1.5</v>
      </c>
    </row>
    <row r="11" spans="1:12" x14ac:dyDescent="0.35">
      <c r="A11" s="3">
        <v>10</v>
      </c>
      <c r="B11" s="4" t="s">
        <v>4</v>
      </c>
      <c r="C11" s="3">
        <v>1.5</v>
      </c>
      <c r="F11" s="3">
        <v>10</v>
      </c>
      <c r="G11" s="4" t="s">
        <v>4</v>
      </c>
      <c r="H11" s="3">
        <v>1.5</v>
      </c>
    </row>
    <row r="12" spans="1:12" x14ac:dyDescent="0.35">
      <c r="A12" s="3">
        <v>11</v>
      </c>
      <c r="B12" s="4" t="s">
        <v>5</v>
      </c>
      <c r="C12" s="3">
        <v>1.5</v>
      </c>
      <c r="F12" s="3">
        <v>11</v>
      </c>
      <c r="G12" s="4" t="s">
        <v>5</v>
      </c>
      <c r="H12" s="3">
        <v>1.5</v>
      </c>
    </row>
    <row r="13" spans="1:12" x14ac:dyDescent="0.35">
      <c r="A13" s="3">
        <v>12</v>
      </c>
      <c r="B13" s="4" t="s">
        <v>6</v>
      </c>
      <c r="C13" s="3">
        <v>1.5</v>
      </c>
      <c r="F13" s="3">
        <v>12</v>
      </c>
      <c r="G13" s="4" t="s">
        <v>6</v>
      </c>
      <c r="H13" s="3">
        <v>1.5</v>
      </c>
    </row>
    <row r="14" spans="1:12" x14ac:dyDescent="0.35">
      <c r="A14" s="3">
        <v>13</v>
      </c>
      <c r="B14" s="4" t="s">
        <v>7</v>
      </c>
      <c r="C14" s="3">
        <v>1.5</v>
      </c>
      <c r="F14" s="3">
        <v>13</v>
      </c>
      <c r="G14" s="4" t="s">
        <v>7</v>
      </c>
      <c r="H14" s="3">
        <v>1.5</v>
      </c>
    </row>
    <row r="15" spans="1:12" x14ac:dyDescent="0.35">
      <c r="A15" s="3">
        <v>14</v>
      </c>
      <c r="B15" s="4" t="s">
        <v>8</v>
      </c>
      <c r="C15" s="3">
        <v>1.5</v>
      </c>
      <c r="F15" s="3">
        <v>14</v>
      </c>
      <c r="G15" s="4" t="s">
        <v>8</v>
      </c>
      <c r="H15" s="3">
        <v>1.5</v>
      </c>
    </row>
    <row r="16" spans="1:12" x14ac:dyDescent="0.35">
      <c r="A16" s="3">
        <v>15</v>
      </c>
      <c r="B16" s="4" t="s">
        <v>9</v>
      </c>
      <c r="C16" s="3">
        <v>1.5</v>
      </c>
      <c r="F16" s="3">
        <v>15</v>
      </c>
      <c r="G16" s="4" t="s">
        <v>9</v>
      </c>
      <c r="H16" s="3">
        <v>1.5</v>
      </c>
    </row>
    <row r="17" spans="1:8" x14ac:dyDescent="0.35">
      <c r="A17" s="3">
        <v>16</v>
      </c>
      <c r="B17" s="4" t="s">
        <v>10</v>
      </c>
      <c r="C17" s="3">
        <v>1.5</v>
      </c>
      <c r="F17" s="3">
        <v>16</v>
      </c>
      <c r="G17" s="4" t="s">
        <v>10</v>
      </c>
      <c r="H17" s="3">
        <v>1.5</v>
      </c>
    </row>
    <row r="18" spans="1:8" x14ac:dyDescent="0.35">
      <c r="A18" s="3">
        <v>17</v>
      </c>
      <c r="B18" s="4" t="s">
        <v>11</v>
      </c>
      <c r="C18" s="3">
        <v>1.5</v>
      </c>
      <c r="F18" s="3">
        <v>17</v>
      </c>
      <c r="G18" s="4" t="s">
        <v>11</v>
      </c>
      <c r="H18" s="3">
        <v>1.5</v>
      </c>
    </row>
    <row r="19" spans="1:8" x14ac:dyDescent="0.35">
      <c r="A19" s="3">
        <v>18</v>
      </c>
      <c r="B19" s="4" t="s">
        <v>76</v>
      </c>
      <c r="C19" s="3">
        <v>1.5</v>
      </c>
      <c r="F19" s="3">
        <v>18</v>
      </c>
      <c r="G19" s="4" t="s">
        <v>76</v>
      </c>
      <c r="H19" s="3">
        <v>1.5</v>
      </c>
    </row>
    <row r="20" spans="1:8" x14ac:dyDescent="0.35">
      <c r="A20" s="3">
        <v>19</v>
      </c>
      <c r="B20" s="4" t="s">
        <v>12</v>
      </c>
      <c r="C20" s="3">
        <v>1.5</v>
      </c>
      <c r="F20" s="3">
        <v>19</v>
      </c>
      <c r="G20" s="4" t="s">
        <v>12</v>
      </c>
      <c r="H20" s="3">
        <v>1.5</v>
      </c>
    </row>
    <row r="21" spans="1:8" x14ac:dyDescent="0.35">
      <c r="A21" s="3">
        <v>20</v>
      </c>
      <c r="B21" s="4" t="s">
        <v>87</v>
      </c>
      <c r="C21" s="3">
        <v>1.5</v>
      </c>
      <c r="F21" s="3">
        <v>20</v>
      </c>
      <c r="G21" s="4" t="s">
        <v>87</v>
      </c>
      <c r="H21" s="3">
        <v>1.5</v>
      </c>
    </row>
    <row r="22" spans="1:8" x14ac:dyDescent="0.35">
      <c r="A22" s="3">
        <v>21</v>
      </c>
      <c r="B22" s="4" t="s">
        <v>77</v>
      </c>
      <c r="C22" s="3">
        <v>1.5</v>
      </c>
      <c r="F22" s="3">
        <v>21</v>
      </c>
      <c r="G22" s="4" t="s">
        <v>77</v>
      </c>
      <c r="H22" s="3">
        <v>1.5</v>
      </c>
    </row>
    <row r="23" spans="1:8" x14ac:dyDescent="0.35">
      <c r="A23" s="3">
        <v>22</v>
      </c>
      <c r="B23" s="4" t="s">
        <v>78</v>
      </c>
      <c r="C23" s="3">
        <v>1.5</v>
      </c>
      <c r="F23" s="3">
        <v>22</v>
      </c>
      <c r="G23" s="4" t="s">
        <v>78</v>
      </c>
      <c r="H23" s="3">
        <v>1.5</v>
      </c>
    </row>
    <row r="24" spans="1:8" x14ac:dyDescent="0.35">
      <c r="A24" s="3">
        <v>23</v>
      </c>
      <c r="B24" s="4" t="s">
        <v>79</v>
      </c>
      <c r="C24" s="3">
        <v>1.5</v>
      </c>
      <c r="F24" s="3">
        <v>23</v>
      </c>
      <c r="G24" s="4" t="s">
        <v>79</v>
      </c>
      <c r="H24" s="3">
        <v>1.5</v>
      </c>
    </row>
    <row r="25" spans="1:8" x14ac:dyDescent="0.35">
      <c r="A25" s="3">
        <v>24</v>
      </c>
      <c r="B25" s="4" t="s">
        <v>80</v>
      </c>
      <c r="C25" s="3">
        <v>1.5</v>
      </c>
      <c r="F25" s="3">
        <v>24</v>
      </c>
      <c r="G25" s="4" t="s">
        <v>80</v>
      </c>
      <c r="H25" s="3">
        <v>1.5</v>
      </c>
    </row>
    <row r="26" spans="1:8" x14ac:dyDescent="0.35">
      <c r="A26" s="3">
        <v>25</v>
      </c>
      <c r="B26" s="4" t="s">
        <v>81</v>
      </c>
      <c r="C26" s="3">
        <v>1.5</v>
      </c>
      <c r="F26" s="3">
        <v>25</v>
      </c>
      <c r="G26" s="4" t="s">
        <v>81</v>
      </c>
      <c r="H26" s="3">
        <v>0.5</v>
      </c>
    </row>
    <row r="27" spans="1:8" x14ac:dyDescent="0.35">
      <c r="A27" s="3">
        <v>26</v>
      </c>
      <c r="B27" s="4" t="s">
        <v>82</v>
      </c>
      <c r="C27" s="3">
        <v>1.5</v>
      </c>
      <c r="F27" s="3">
        <v>26</v>
      </c>
      <c r="G27" s="4" t="s">
        <v>82</v>
      </c>
      <c r="H27" s="3">
        <v>0.5</v>
      </c>
    </row>
    <row r="28" spans="1:8" x14ac:dyDescent="0.35">
      <c r="A28" s="3">
        <v>27</v>
      </c>
      <c r="B28" s="4" t="s">
        <v>83</v>
      </c>
      <c r="C28" s="3">
        <v>1.5</v>
      </c>
      <c r="F28" s="3">
        <v>27</v>
      </c>
      <c r="G28" s="4" t="s">
        <v>83</v>
      </c>
      <c r="H28" s="3">
        <v>0.5</v>
      </c>
    </row>
    <row r="29" spans="1:8" x14ac:dyDescent="0.35">
      <c r="A29" s="3">
        <v>28</v>
      </c>
      <c r="B29" s="4" t="s">
        <v>13</v>
      </c>
      <c r="C29" s="3">
        <v>1.5</v>
      </c>
      <c r="F29" s="3">
        <v>28</v>
      </c>
      <c r="G29" s="4" t="s">
        <v>13</v>
      </c>
      <c r="H29" s="3">
        <v>0.5</v>
      </c>
    </row>
    <row r="30" spans="1:8" x14ac:dyDescent="0.35">
      <c r="A30" s="3">
        <v>29</v>
      </c>
      <c r="B30" s="4" t="s">
        <v>14</v>
      </c>
      <c r="C30" s="3">
        <v>1.5</v>
      </c>
      <c r="F30" s="3">
        <v>29</v>
      </c>
      <c r="G30" s="4" t="s">
        <v>14</v>
      </c>
      <c r="H30" s="3">
        <v>0.5</v>
      </c>
    </row>
    <row r="31" spans="1:8" x14ac:dyDescent="0.35">
      <c r="A31" s="3">
        <v>30</v>
      </c>
      <c r="B31" s="4" t="s">
        <v>84</v>
      </c>
      <c r="C31" s="3">
        <v>1.5</v>
      </c>
      <c r="F31" s="3">
        <v>30</v>
      </c>
      <c r="G31" s="4" t="s">
        <v>84</v>
      </c>
      <c r="H31" s="3">
        <v>0.5</v>
      </c>
    </row>
    <row r="32" spans="1:8" x14ac:dyDescent="0.35">
      <c r="A32" s="3">
        <v>31</v>
      </c>
      <c r="B32" s="4" t="s">
        <v>85</v>
      </c>
      <c r="C32" s="3">
        <v>1.5</v>
      </c>
      <c r="F32" s="3">
        <v>31</v>
      </c>
      <c r="G32" s="4" t="s">
        <v>85</v>
      </c>
      <c r="H32" s="3">
        <v>3</v>
      </c>
    </row>
    <row r="33" spans="1:8" x14ac:dyDescent="0.35">
      <c r="A33" s="3">
        <v>32</v>
      </c>
      <c r="B33" s="4" t="s">
        <v>86</v>
      </c>
      <c r="C33" s="3">
        <v>1.5</v>
      </c>
      <c r="F33" s="3">
        <v>32</v>
      </c>
      <c r="G33" s="4" t="s">
        <v>86</v>
      </c>
      <c r="H33" s="3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2</vt:i4>
      </vt:variant>
    </vt:vector>
  </HeadingPairs>
  <TitlesOfParts>
    <vt:vector size="7" baseType="lpstr">
      <vt:lpstr>INSTRUCCIONS</vt:lpstr>
      <vt:lpstr>TRAJECTÒRIA DIRECCIÓ</vt:lpstr>
      <vt:lpstr>PUNTS DIRECCIÓ</vt:lpstr>
      <vt:lpstr>TRAJECTÒRIA GUIÓ</vt:lpstr>
      <vt:lpstr>PUNTS GUIÓ</vt:lpstr>
      <vt:lpstr>INSTRUCCIONS!Àrea_d'impressió</vt:lpstr>
      <vt:lpstr>'TRAJECTÒRIA DIRECCIÓ'!Àrea_d'impressió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 Martinez, Ainara</dc:creator>
  <cp:lastModifiedBy>Gomez Manzano, Margarita</cp:lastModifiedBy>
  <cp:lastPrinted>2024-03-11T14:02:23Z</cp:lastPrinted>
  <dcterms:created xsi:type="dcterms:W3CDTF">2022-03-21T11:14:53Z</dcterms:created>
  <dcterms:modified xsi:type="dcterms:W3CDTF">2026-04-08T08:27:10Z</dcterms:modified>
</cp:coreProperties>
</file>